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<sst xmlns="http://schemas.openxmlformats.org/spreadsheetml/2006/main" count="98" uniqueCount="72">
  <si>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</si>
  <si>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</si>
  <si>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</si>
  <si>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</si>
  <si>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</si>
  <si>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</si>
  <si>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</si>
  <si>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</si>
  <si>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</si>
  <si>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</si>
  <si>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</si>
  <si>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</si>
  <si>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</si>
  <si>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</si>
  <si>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</si>
  <si>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</si>
  <si>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</si>
  <si>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</si>
  <si>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</si>
  <si>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</si>
  <si>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</si>
  <si>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</si>
  <si>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</si>
  <si>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</si>
  <si>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</si>
  <si>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</si>
  <si>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</si>
  <si>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</si>
  <si>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</si>
  <si>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</si>
  <si>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</si>
  <si>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</si>
  <si>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</si>
  <si>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</si>
  <si>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</si>
  <si>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</si>
  <si>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</si>
  <si>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</si>
  <si>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</si>
  <si>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</si>
  <si>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</si>
  <si>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</si>
  <si>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</si>
  <si>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</si>
  <si>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</si>
  <si>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</si>
  <si>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</si>
  <si>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</si>
  <si>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</si>
  <si>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</si>
  <si>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</si>
  <si>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</si>
  <si>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</si>
  <si>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</si>
  <si>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</si>
  <si>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</si>
  <si>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</si>
  <si>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</si>
  <si>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</si>
  <si>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</si>
  <si>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</si>
  <si>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</si>
  <si>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</si>
  <si>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</si>
  <si>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</si>
  <si>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</si>
  <si>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</si>
  <si>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</si>
  <si>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SM - ARENA LIMOSA</t>
  </si>
  <si>
    <t>2.60 m-5.00 m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</si>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</sst>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99.484403196700185</c:v>
                </c:pt>
                <c:pt idx="8">
                  <c:v>92.12255736014437</c:v>
                </c:pt>
                <c:pt idx="9">
                  <c:v>85.158649136375359</c:v>
                </c:pt>
                <c:pt idx="10">
                  <c:v>76.801959267852538</c:v>
                </c:pt>
                <c:pt idx="11">
                  <c:v>68.246300592936336</c:v>
                </c:pt>
                <c:pt idx="12">
                  <c:v>57.303016241299304</c:v>
                </c:pt>
                <c:pt idx="13">
                  <c:v>46.558700696055681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635-4262-9DCB-6C2B5DC7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40640"/>
        <c:axId val="64647104"/>
      </c:scatterChart>
      <c:valAx>
        <c:axId val="6464064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4647104"/>
        <c:crosses val="autoZero"/>
        <c:crossBetween val="midCat"/>
        <c:minorUnit val="10"/>
      </c:valAx>
      <c:valAx>
        <c:axId val="64647104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464064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33.978234582829366</c:v>
                </c:pt>
                <c:pt idx="1">
                  <c:v>37.511498217776257</c:v>
                </c:pt>
                <c:pt idx="2">
                  <c:v>39.311783107403535</c:v>
                </c:pt>
                <c:pt idx="3">
                  <c:v>42.095490716180365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F2-4061-B5BB-E58CE189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69376"/>
        <c:axId val="64670528"/>
      </c:scatterChart>
      <c:valAx>
        <c:axId val="6466937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64670528"/>
        <c:crosses val="autoZero"/>
        <c:crossBetween val="midCat"/>
      </c:valAx>
      <c:valAx>
        <c:axId val="64670528"/>
        <c:scaling>
          <c:orientation val="minMax"/>
          <c:max val="43"/>
          <c:min val="3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466937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B-4E76-9528-AC2A7691056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5B-4E76-9528-AC2A7691056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5B-4E76-9528-AC2A7691056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45B-4E76-9528-AC2A7691056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38.154930593352198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10.523351645983801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45B-4E76-9528-AC2A76910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73984"/>
        <c:axId val="64674560"/>
      </c:scatterChart>
      <c:valAx>
        <c:axId val="646739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674560"/>
        <c:crosses val="autoZero"/>
        <c:crossBetween val="midCat"/>
        <c:majorUnit val="10"/>
        <c:minorUnit val="10"/>
      </c:valAx>
      <c:valAx>
        <c:axId val="6467456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6739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0.05867</cdr:y>
    </cdr:from>
    <cdr:to>
      <cdr:x>0.47619</cdr:x>
      <cdr:y>0.77206</cdr:y>
    </cdr:to>
    <cdr:cxnSp macro="">
      <cdr:nvCxnSpPr>
        <cdr:cNvPr id="3" name="2 Conector recto"/>
        <cdr:cNvCxnSpPr/>
      </cdr:nvCxnSpPr>
      <cdr:spPr>
        <a:xfrm xmlns:a="http://schemas.openxmlformats.org/drawingml/2006/main" flipH="1">
          <a:off x="1576917" y="147108"/>
          <a:ext cx="10583" cy="17885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60" zoomScaleNormal="90" workbookViewId="0">
      <selection activeCell="K1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.14062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97" t="s">
        <v>70</v>
      </c>
      <c r="C7" s="97"/>
      <c r="D7" s="97"/>
      <c r="E7" s="35"/>
      <c r="F7" s="35"/>
      <c r="G7" s="10" t="s">
        <v>25</v>
      </c>
      <c r="H7" s="89" t="s">
        <v>53</v>
      </c>
      <c r="I7" s="89"/>
      <c r="J7" s="90"/>
      <c r="K7" s="38"/>
    </row>
    <row r="8" spans="1:11" x14ac:dyDescent="0.25">
      <c r="A8" s="11" t="s">
        <v>1</v>
      </c>
      <c r="B8" s="91" t="s">
        <v>71</v>
      </c>
      <c r="C8" s="91"/>
      <c r="D8" s="91"/>
      <c r="E8" s="24"/>
      <c r="F8" s="24"/>
      <c r="G8" s="13" t="s">
        <v>5</v>
      </c>
      <c r="H8" s="92">
        <v>43071</v>
      </c>
      <c r="I8" s="73"/>
      <c r="J8" s="93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5</v>
      </c>
      <c r="E9" s="24"/>
      <c r="F9" s="24"/>
      <c r="G9" s="13" t="s">
        <v>6</v>
      </c>
      <c r="H9" s="95" t="s">
        <v>17</v>
      </c>
      <c r="I9" s="95"/>
      <c r="J9" s="96"/>
      <c r="K9" s="38"/>
    </row>
    <row r="10" spans="1:11" x14ac:dyDescent="0.25">
      <c r="A10" s="11" t="s">
        <v>3</v>
      </c>
      <c r="B10" s="16">
        <v>8</v>
      </c>
      <c r="C10" s="13" t="s">
        <v>4</v>
      </c>
      <c r="D10" s="48" t="s">
        <v>69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24"/>
      <c r="I14" s="24"/>
      <c r="J14" s="24"/>
      <c r="K14" s="3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24"/>
      <c r="I15" s="24"/>
      <c r="J15" s="24"/>
      <c r="K15" s="3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24"/>
      <c r="I16" s="24"/>
      <c r="J16" s="24"/>
      <c r="K16" s="38"/>
    </row>
    <row r="17" spans="1:16" x14ac:dyDescent="0.25">
      <c r="A17" s="49">
        <v>1</v>
      </c>
      <c r="B17" s="33">
        <v>71.599999999999994</v>
      </c>
      <c r="C17" s="33">
        <v>520</v>
      </c>
      <c r="D17" s="33">
        <v>459.5</v>
      </c>
      <c r="E17" s="33">
        <f>C17-D17</f>
        <v>60.5</v>
      </c>
      <c r="F17" s="33">
        <f>D17-B17</f>
        <v>387.9</v>
      </c>
      <c r="G17" s="33">
        <f>(E17/F17)*100</f>
        <v>15.596803299819543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24"/>
      <c r="H21" s="24"/>
      <c r="I21" s="24"/>
      <c r="J21" s="24"/>
      <c r="K21" s="3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24"/>
      <c r="H22" s="70" t="s">
        <v>58</v>
      </c>
      <c r="I22" s="70"/>
      <c r="J22" s="70"/>
      <c r="K22" s="3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24"/>
      <c r="H23" s="71"/>
      <c r="I23" s="71"/>
      <c r="J23" s="71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2</v>
      </c>
      <c r="D31" s="52">
        <f t="shared" ref="D31" si="3">(C31*100)/$F$17</f>
        <v>0.51559680329981961</v>
      </c>
      <c r="E31" s="52">
        <f>E30+D31</f>
        <v>0.51559680329981961</v>
      </c>
      <c r="F31" s="52">
        <f>100-E31</f>
        <v>99.484403196700185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3.7</v>
      </c>
      <c r="D32" s="64">
        <f>(C32*$F$31)/$C$39</f>
        <v>7.3618458365558137</v>
      </c>
      <c r="E32" s="52">
        <f>D32</f>
        <v>7.3618458365558137</v>
      </c>
      <c r="F32" s="52">
        <f>$F$31-E32</f>
        <v>92.12255736014437</v>
      </c>
      <c r="G32" s="24"/>
      <c r="H32" s="75" t="s">
        <v>54</v>
      </c>
      <c r="I32" s="76"/>
      <c r="J32" s="77"/>
      <c r="K32" s="38"/>
    </row>
    <row r="33" spans="1:11" x14ac:dyDescent="0.25">
      <c r="A33" s="50" t="s">
        <v>35</v>
      </c>
      <c r="B33" s="65">
        <v>0.85</v>
      </c>
      <c r="C33" s="64">
        <v>3.5</v>
      </c>
      <c r="D33" s="64">
        <f t="shared" ref="D33:D38" si="4">(C33*$F$31)/$C$39</f>
        <v>6.9639082237690131</v>
      </c>
      <c r="E33" s="52">
        <f t="shared" ref="E33:E38" si="5">E32+D33</f>
        <v>14.325754060324826</v>
      </c>
      <c r="F33" s="52">
        <f t="shared" ref="F33:F38" si="6">$F$31-E33</f>
        <v>85.158649136375359</v>
      </c>
      <c r="G33" s="24"/>
      <c r="H33" s="78"/>
      <c r="I33" s="79"/>
      <c r="J33" s="80"/>
      <c r="K33" s="38"/>
    </row>
    <row r="34" spans="1:11" x14ac:dyDescent="0.25">
      <c r="A34" s="50" t="s">
        <v>36</v>
      </c>
      <c r="B34" s="65">
        <v>0.42499999999999999</v>
      </c>
      <c r="C34" s="64">
        <v>4.2</v>
      </c>
      <c r="D34" s="64">
        <f t="shared" si="4"/>
        <v>8.3566898685228157</v>
      </c>
      <c r="E34" s="52">
        <f t="shared" si="5"/>
        <v>22.68244392884764</v>
      </c>
      <c r="F34" s="52">
        <f t="shared" si="6"/>
        <v>76.801959267852538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4.3</v>
      </c>
      <c r="D35" s="64">
        <f t="shared" si="4"/>
        <v>8.5556586749162165</v>
      </c>
      <c r="E35" s="52">
        <f t="shared" si="5"/>
        <v>31.238102603763856</v>
      </c>
      <c r="F35" s="52">
        <f t="shared" si="6"/>
        <v>68.246300592936336</v>
      </c>
      <c r="G35" s="24"/>
      <c r="H35" s="56" t="s">
        <v>55</v>
      </c>
      <c r="I35" s="66">
        <f>E31</f>
        <v>0.51559680329981961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5.5</v>
      </c>
      <c r="D36" s="64">
        <f t="shared" si="4"/>
        <v>10.943284351637022</v>
      </c>
      <c r="E36" s="52">
        <f t="shared" si="5"/>
        <v>42.181386955400882</v>
      </c>
      <c r="F36" s="52">
        <f t="shared" si="6"/>
        <v>57.303016241299304</v>
      </c>
      <c r="G36" s="24"/>
      <c r="H36" s="56" t="s">
        <v>56</v>
      </c>
      <c r="I36" s="66">
        <f>100-I35-I37</f>
        <v>52.925702500644498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5.4</v>
      </c>
      <c r="D37" s="64">
        <f t="shared" si="4"/>
        <v>10.744315545243621</v>
      </c>
      <c r="E37" s="52">
        <f t="shared" si="5"/>
        <v>52.925702500644505</v>
      </c>
      <c r="F37" s="52">
        <f t="shared" si="6"/>
        <v>46.558700696055681</v>
      </c>
      <c r="G37" s="24"/>
      <c r="H37" s="56" t="s">
        <v>57</v>
      </c>
      <c r="I37" s="66">
        <f>D38</f>
        <v>46.558700696055688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23.4</v>
      </c>
      <c r="D38" s="64">
        <f t="shared" si="4"/>
        <v>46.558700696055688</v>
      </c>
      <c r="E38" s="52">
        <f t="shared" si="5"/>
        <v>99.484403196700185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F48" sqref="F4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3.1406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97" t="str">
        <f>GRANULOMETRÍA!B7</f>
        <v>PUENTE ATIRANTADO</v>
      </c>
      <c r="C7" s="97"/>
      <c r="D7" s="97"/>
      <c r="E7" s="9"/>
      <c r="F7" s="10" t="s">
        <v>25</v>
      </c>
      <c r="G7" s="89" t="s">
        <v>26</v>
      </c>
      <c r="H7" s="89"/>
      <c r="I7" s="90"/>
      <c r="J7" s="3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 xml:space="preserve"> KM 30+191.48</v>
      </c>
      <c r="C8" s="91"/>
      <c r="D8" s="91"/>
      <c r="E8" s="12"/>
      <c r="F8" s="13" t="s">
        <v>5</v>
      </c>
      <c r="G8" s="92">
        <f>GRANULOMETRÍA!H8</f>
        <v>43071</v>
      </c>
      <c r="H8" s="73"/>
      <c r="I8" s="93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5</v>
      </c>
      <c r="E9" s="12"/>
      <c r="F9" s="13" t="s">
        <v>6</v>
      </c>
      <c r="G9" s="95" t="str">
        <f>GRANULOMETRÍA!H9</f>
        <v>ALH</v>
      </c>
      <c r="H9" s="95"/>
      <c r="I9" s="96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8</v>
      </c>
      <c r="C10" s="15" t="s">
        <v>4</v>
      </c>
      <c r="D10" s="17" t="str">
        <f>GRANULOMETRÍA!D10</f>
        <v>2.60 m-5.00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22"/>
      <c r="J11" s="18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-15.95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89.495999999999995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101" t="s">
        <v>20</v>
      </c>
      <c r="AE15" s="101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101" t="s">
        <v>21</v>
      </c>
      <c r="AE19" s="101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100" t="s">
        <v>22</v>
      </c>
      <c r="AE25" s="100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38.154930593352198</v>
      </c>
      <c r="C30" s="24"/>
      <c r="D30" s="24"/>
      <c r="E30" s="24"/>
      <c r="F30" s="98" t="s">
        <v>29</v>
      </c>
      <c r="G30" s="98"/>
      <c r="H30" s="98"/>
      <c r="I30" s="24"/>
      <c r="J30" s="38"/>
    </row>
    <row r="31" spans="1:32" x14ac:dyDescent="0.25">
      <c r="A31" s="42" t="s">
        <v>28</v>
      </c>
      <c r="B31" s="41">
        <f>G45</f>
        <v>27.631578947368396</v>
      </c>
      <c r="C31" s="24"/>
      <c r="D31" s="24"/>
      <c r="E31" s="24"/>
      <c r="F31" s="70" t="s">
        <v>68</v>
      </c>
      <c r="G31" s="99"/>
      <c r="H31" s="99"/>
      <c r="I31" s="24"/>
      <c r="J31" s="38"/>
    </row>
    <row r="32" spans="1:32" x14ac:dyDescent="0.25">
      <c r="A32" s="42" t="s">
        <v>23</v>
      </c>
      <c r="B32" s="41">
        <f>B30-B31</f>
        <v>10.523351645983801</v>
      </c>
      <c r="C32" s="24"/>
      <c r="D32" s="24"/>
      <c r="E32" s="24"/>
      <c r="F32" s="99"/>
      <c r="G32" s="99"/>
      <c r="H32" s="99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24"/>
      <c r="J34" s="3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24"/>
      <c r="J35" s="3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24"/>
      <c r="J36" s="38"/>
    </row>
    <row r="37" spans="1:10" x14ac:dyDescent="0.25">
      <c r="A37" s="43">
        <v>30</v>
      </c>
      <c r="B37" s="27">
        <v>1</v>
      </c>
      <c r="C37" s="28">
        <v>8.4</v>
      </c>
      <c r="D37" s="28">
        <v>9.5079999999999991</v>
      </c>
      <c r="E37" s="28">
        <v>9.2270000000000003</v>
      </c>
      <c r="F37" s="27">
        <f>D37-E37</f>
        <v>0.28099999999999881</v>
      </c>
      <c r="G37" s="28">
        <f>E37-C37</f>
        <v>0.82699999999999996</v>
      </c>
      <c r="H37" s="29">
        <f>(F37/G37)*100</f>
        <v>33.978234582829366</v>
      </c>
      <c r="I37" s="24"/>
      <c r="J37" s="38"/>
    </row>
    <row r="38" spans="1:10" x14ac:dyDescent="0.25">
      <c r="A38" s="43">
        <v>28</v>
      </c>
      <c r="B38" s="27">
        <v>2</v>
      </c>
      <c r="C38" s="28">
        <v>8.3840000000000003</v>
      </c>
      <c r="D38" s="28">
        <v>12.211</v>
      </c>
      <c r="E38" s="28">
        <v>11.16704</v>
      </c>
      <c r="F38" s="28">
        <f t="shared" ref="F38:F40" si="0">D38-E38</f>
        <v>1.0439600000000002</v>
      </c>
      <c r="G38" s="28">
        <f t="shared" ref="G38:G40" si="1">E38-C38</f>
        <v>2.7830399999999997</v>
      </c>
      <c r="H38" s="29">
        <f t="shared" ref="H38:H40" si="2">(F38/G38)*100</f>
        <v>37.511498217776257</v>
      </c>
      <c r="I38" s="24"/>
      <c r="J38" s="38"/>
    </row>
    <row r="39" spans="1:10" x14ac:dyDescent="0.25">
      <c r="A39" s="43">
        <v>24</v>
      </c>
      <c r="B39" s="27">
        <v>3</v>
      </c>
      <c r="C39" s="28">
        <v>8.0820000000000007</v>
      </c>
      <c r="D39" s="28">
        <v>10.754</v>
      </c>
      <c r="E39" s="28">
        <v>10</v>
      </c>
      <c r="F39" s="28">
        <f t="shared" si="0"/>
        <v>0.75399999999999956</v>
      </c>
      <c r="G39" s="28">
        <f t="shared" si="1"/>
        <v>1.9179999999999993</v>
      </c>
      <c r="H39" s="29">
        <f t="shared" si="2"/>
        <v>39.311783107403535</v>
      </c>
      <c r="I39" s="24"/>
      <c r="J39" s="38"/>
    </row>
    <row r="40" spans="1:10" x14ac:dyDescent="0.25">
      <c r="A40" s="43">
        <v>19</v>
      </c>
      <c r="B40" s="27">
        <v>4</v>
      </c>
      <c r="C40" s="28">
        <v>9.4710000000000001</v>
      </c>
      <c r="D40" s="28">
        <v>14.827999999999999</v>
      </c>
      <c r="E40" s="28">
        <v>13.241</v>
      </c>
      <c r="F40" s="27">
        <f t="shared" si="0"/>
        <v>1.5869999999999997</v>
      </c>
      <c r="G40" s="28">
        <f t="shared" si="1"/>
        <v>3.7699999999999996</v>
      </c>
      <c r="H40" s="29">
        <f t="shared" si="2"/>
        <v>42.095490716180365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2"/>
      <c r="I42" s="24"/>
      <c r="J42" s="3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24"/>
      <c r="I43" s="24"/>
      <c r="J43" s="3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24"/>
      <c r="I44" s="24"/>
      <c r="J44" s="38"/>
    </row>
    <row r="45" spans="1:10" x14ac:dyDescent="0.25">
      <c r="A45" s="45">
        <v>1</v>
      </c>
      <c r="B45" s="32">
        <v>11.384</v>
      </c>
      <c r="C45" s="32">
        <v>12.451000000000001</v>
      </c>
      <c r="D45" s="32">
        <v>12.22</v>
      </c>
      <c r="E45" s="32">
        <f>C45-D45</f>
        <v>0.23099999999999987</v>
      </c>
      <c r="F45" s="32">
        <f>D45-B45</f>
        <v>0.8360000000000003</v>
      </c>
      <c r="G45" s="33">
        <f>(E45/F45)*100</f>
        <v>27.631578947368396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24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SERVICIOS4</cp:lastModifiedBy>
  <cp:lastPrinted>2018-06-13T23:33:46Z</cp:lastPrinted>
  <dcterms:created xsi:type="dcterms:W3CDTF">2017-11-30T15:56:40Z</dcterms:created>
  <dcterms:modified xsi:type="dcterms:W3CDTF">2018-06-13T23:33:57Z</dcterms:modified>
</cp:coreProperties>
</file>