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52511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<sst xmlns="http://schemas.openxmlformats.org/spreadsheetml/2006/main" count="98" uniqueCount="72">
  <si>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</si>
  <si>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</si>
  <si>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</si>
  <si>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</si>
  <si>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</si>
  <si>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</si>
  <si>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</si>
  <si>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</si>
  <si>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</si>
  <si>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</si>
  <si>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</si>
  <si>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</si>
  <si>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</si>
  <si>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</si>
  <si>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</si>
  <si>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</si>
  <si>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</si>
  <si>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</si>
  <si>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</si>
  <si>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</si>
  <si>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</si>
  <si>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</si>
  <si>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</si>
  <si>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</si>
  <si>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</si>
  <si>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</si>
  <si>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</si>
  <si>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</si>
  <si>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</si>
  <si>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</si>
  <si>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</si>
  <si>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</si>
  <si>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</si>
  <si>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</si>
  <si>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</si>
  <si>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</si>
  <si>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</si>
  <si>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</si>
  <si>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</si>
  <si>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</si>
  <si>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</si>
  <si>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</si>
  <si>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</si>
  <si>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</si>
  <si>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</si>
  <si>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</si>
  <si>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</si>
  <si>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</si>
  <si>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</si>
  <si>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</si>
  <si>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</si>
  <si>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</si>
  <si>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</si>
  <si>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</si>
  <si>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</si>
  <si>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</si>
  <si>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</si>
  <si>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</si>
  <si>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</si>
  <si>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</si>
  <si>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</si>
  <si>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</si>
  <si>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</si>
  <si>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</si>
  <si>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</si>
  <si>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</si>
  <si>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</si>
  <si>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</si>
  <si>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19.50 m-20.10 m</t>
  </si>
  <si>
    <t>SM - ARENA LIMOSA</t>
  </si>
  <si>
    <t>PUENTE ATIRANTADO</t>
  </si>
  <si>
    <t xml:space="preserve"> 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</si>
</sst>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92.734225621414907</c:v>
                </c:pt>
                <c:pt idx="7">
                  <c:v>84.958572339069477</c:v>
                </c:pt>
                <c:pt idx="8">
                  <c:v>80.030975143403452</c:v>
                </c:pt>
                <c:pt idx="9">
                  <c:v>68.476609305289998</c:v>
                </c:pt>
                <c:pt idx="10">
                  <c:v>46.727214786488211</c:v>
                </c:pt>
                <c:pt idx="11">
                  <c:v>33.473677501593372</c:v>
                </c:pt>
                <c:pt idx="12">
                  <c:v>21.749394518801786</c:v>
                </c:pt>
                <c:pt idx="13">
                  <c:v>16.991714467813892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E31-4A56-A776-DB96D718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90816"/>
        <c:axId val="41691392"/>
      </c:scatterChart>
      <c:valAx>
        <c:axId val="41690816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1691392"/>
        <c:crosses val="autoZero"/>
        <c:crossBetween val="midCat"/>
        <c:minorUnit val="10"/>
      </c:valAx>
      <c:valAx>
        <c:axId val="4169139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169081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35</c:v>
                </c:pt>
                <c:pt idx="1">
                  <c:v>28</c:v>
                </c:pt>
                <c:pt idx="2">
                  <c:v>23</c:v>
                </c:pt>
                <c:pt idx="3">
                  <c:v>20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30.248698669751288</c:v>
                </c:pt>
                <c:pt idx="1">
                  <c:v>34.699853587115683</c:v>
                </c:pt>
                <c:pt idx="2">
                  <c:v>36.660329531051936</c:v>
                </c:pt>
                <c:pt idx="3">
                  <c:v>38.893398268398258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97-46BC-86E2-D1692C0A7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02432"/>
        <c:axId val="43603008"/>
      </c:scatterChart>
      <c:valAx>
        <c:axId val="43602432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43603008"/>
        <c:crosses val="autoZero"/>
        <c:crossBetween val="midCat"/>
      </c:valAx>
      <c:valAx>
        <c:axId val="43603008"/>
        <c:scaling>
          <c:orientation val="minMax"/>
          <c:max val="40"/>
          <c:min val="3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43602432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ED-43F2-B85C-C776982B7246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ED-43F2-B85C-C776982B7246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3ED-43F2-B85C-C776982B7246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3ED-43F2-B85C-C776982B7246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35.660617659971713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9.1545935635861362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3ED-43F2-B85C-C776982B7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40640"/>
        <c:axId val="64673408"/>
      </c:scatterChart>
      <c:valAx>
        <c:axId val="6464064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673408"/>
        <c:crosses val="autoZero"/>
        <c:crossBetween val="midCat"/>
        <c:majorUnit val="10"/>
        <c:minorUnit val="10"/>
      </c:valAx>
      <c:valAx>
        <c:axId val="6467340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464064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6768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0.46984</cdr:x>
      <cdr:y>0.0629</cdr:y>
    </cdr:from>
    <cdr:to>
      <cdr:x>0.47302</cdr:x>
      <cdr:y>0.75939</cdr:y>
    </cdr:to>
    <cdr:cxnSp macro="">
      <cdr:nvCxnSpPr>
        <cdr:cNvPr id="3" name="2 Conector recto"/>
        <cdr:cNvCxnSpPr/>
      </cdr:nvCxnSpPr>
      <cdr:spPr>
        <a:xfrm xmlns:a="http://schemas.openxmlformats.org/drawingml/2006/main" flipH="1" flipV="1">
          <a:off x="1566333" y="157691"/>
          <a:ext cx="10584" cy="17462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view="pageBreakPreview" zoomScale="55" zoomScaleNormal="90" zoomScaleSheetLayoutView="55" workbookViewId="0">
      <selection activeCell="C31" sqref="C3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2851562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79" t="s">
        <v>70</v>
      </c>
      <c r="C7" s="79"/>
      <c r="D7" s="79"/>
      <c r="E7" s="9"/>
      <c r="F7" s="9"/>
      <c r="G7" s="10" t="s">
        <v>25</v>
      </c>
      <c r="H7" s="70" t="s">
        <v>53</v>
      </c>
      <c r="I7" s="70"/>
      <c r="J7" s="71"/>
      <c r="K7" s="18"/>
    </row>
    <row r="8" spans="1:11" x14ac:dyDescent="0.25">
      <c r="A8" s="11" t="s">
        <v>1</v>
      </c>
      <c r="B8" s="72" t="s">
        <v>71</v>
      </c>
      <c r="C8" s="72"/>
      <c r="D8" s="72"/>
      <c r="E8" s="12"/>
      <c r="F8" s="12"/>
      <c r="G8" s="13" t="s">
        <v>5</v>
      </c>
      <c r="H8" s="73">
        <v>43071</v>
      </c>
      <c r="I8" s="74"/>
      <c r="J8" s="75"/>
      <c r="K8" s="18"/>
    </row>
    <row r="9" spans="1:11" x14ac:dyDescent="0.25">
      <c r="A9" s="11" t="s">
        <v>67</v>
      </c>
      <c r="B9" s="14">
        <v>2</v>
      </c>
      <c r="C9" s="13" t="s">
        <v>2</v>
      </c>
      <c r="D9" s="14">
        <v>28</v>
      </c>
      <c r="E9" s="12"/>
      <c r="F9" s="12"/>
      <c r="G9" s="13" t="s">
        <v>6</v>
      </c>
      <c r="H9" s="77" t="s">
        <v>17</v>
      </c>
      <c r="I9" s="77"/>
      <c r="J9" s="78"/>
      <c r="K9" s="18"/>
    </row>
    <row r="10" spans="1:11" x14ac:dyDescent="0.25">
      <c r="A10" s="11" t="s">
        <v>3</v>
      </c>
      <c r="B10" s="15">
        <v>15</v>
      </c>
      <c r="C10" s="13" t="s">
        <v>4</v>
      </c>
      <c r="D10" s="16" t="s">
        <v>68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8"/>
    </row>
    <row r="17" spans="1:16" x14ac:dyDescent="0.25">
      <c r="A17" s="46">
        <v>1</v>
      </c>
      <c r="B17" s="23">
        <v>84.6</v>
      </c>
      <c r="C17" s="23">
        <v>272.89999999999998</v>
      </c>
      <c r="D17" s="23">
        <v>241.5</v>
      </c>
      <c r="E17" s="23">
        <f>C17-D17</f>
        <v>31.399999999999977</v>
      </c>
      <c r="F17" s="23">
        <f>D17-B17</f>
        <v>156.9</v>
      </c>
      <c r="G17" s="23">
        <f>(E17/F17)*100</f>
        <v>20.012746972593995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11.4</v>
      </c>
      <c r="D30" s="26">
        <f>(C30*100)/$F$17</f>
        <v>7.2657743785850855</v>
      </c>
      <c r="E30" s="26">
        <f>E29+D30</f>
        <v>7.2657743785850855</v>
      </c>
      <c r="F30" s="26">
        <f t="shared" si="1"/>
        <v>92.734225621414907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12.2</v>
      </c>
      <c r="D31" s="26">
        <f t="shared" ref="D31" si="3">(C31*100)/$F$17</f>
        <v>7.7756532823454423</v>
      </c>
      <c r="E31" s="26">
        <f>E30+D31</f>
        <v>15.041427660930527</v>
      </c>
      <c r="F31" s="26">
        <f>100-E31</f>
        <v>84.958572339069477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2.9</v>
      </c>
      <c r="D32" s="38">
        <f>(C32*$F$31)/$C$39</f>
        <v>4.9275971956660296</v>
      </c>
      <c r="E32" s="26">
        <f>D32</f>
        <v>4.9275971956660296</v>
      </c>
      <c r="F32" s="26">
        <f>$F$31-E32</f>
        <v>80.030975143403452</v>
      </c>
      <c r="G32" s="12"/>
      <c r="H32" s="92" t="s">
        <v>54</v>
      </c>
      <c r="I32" s="93"/>
      <c r="J32" s="94"/>
      <c r="K32" s="18"/>
    </row>
    <row r="33" spans="1:11" x14ac:dyDescent="0.25">
      <c r="A33" s="47" t="s">
        <v>35</v>
      </c>
      <c r="B33" s="24">
        <v>0.85</v>
      </c>
      <c r="C33" s="38">
        <v>6.8</v>
      </c>
      <c r="D33" s="38">
        <f t="shared" ref="D33:D38" si="4">(C33*$F$31)/$C$39</f>
        <v>11.55436583811345</v>
      </c>
      <c r="E33" s="26">
        <f t="shared" ref="E33:E38" si="5">E32+D33</f>
        <v>16.481963033779479</v>
      </c>
      <c r="F33" s="26">
        <f t="shared" ref="F33:F38" si="6">$F$31-E33</f>
        <v>68.476609305289998</v>
      </c>
      <c r="G33" s="12"/>
      <c r="H33" s="95"/>
      <c r="I33" s="96"/>
      <c r="J33" s="97"/>
      <c r="K33" s="18"/>
    </row>
    <row r="34" spans="1:11" x14ac:dyDescent="0.25">
      <c r="A34" s="47" t="s">
        <v>36</v>
      </c>
      <c r="B34" s="24">
        <v>0.42499999999999999</v>
      </c>
      <c r="C34" s="38">
        <v>12.8</v>
      </c>
      <c r="D34" s="38">
        <f t="shared" si="4"/>
        <v>21.749394518801786</v>
      </c>
      <c r="E34" s="26">
        <f t="shared" si="5"/>
        <v>38.231357552581265</v>
      </c>
      <c r="F34" s="26">
        <f t="shared" si="6"/>
        <v>46.727214786488211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7.8</v>
      </c>
      <c r="D35" s="38">
        <f t="shared" si="4"/>
        <v>13.253537284894838</v>
      </c>
      <c r="E35" s="26">
        <f t="shared" si="5"/>
        <v>51.484894837476105</v>
      </c>
      <c r="F35" s="26">
        <f t="shared" si="6"/>
        <v>33.473677501593372</v>
      </c>
      <c r="G35" s="12"/>
      <c r="H35" s="30" t="s">
        <v>55</v>
      </c>
      <c r="I35" s="39">
        <f>E31</f>
        <v>15.041427660930527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6.9</v>
      </c>
      <c r="D36" s="38">
        <f t="shared" si="4"/>
        <v>11.724282982791587</v>
      </c>
      <c r="E36" s="26">
        <f t="shared" si="5"/>
        <v>63.209177820267691</v>
      </c>
      <c r="F36" s="26">
        <f t="shared" si="6"/>
        <v>21.749394518801786</v>
      </c>
      <c r="G36" s="12"/>
      <c r="H36" s="30" t="s">
        <v>56</v>
      </c>
      <c r="I36" s="39">
        <f>100-I35-I37</f>
        <v>67.966857871255584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2.8</v>
      </c>
      <c r="D37" s="38">
        <f t="shared" si="4"/>
        <v>4.75768005098789</v>
      </c>
      <c r="E37" s="26">
        <f t="shared" si="5"/>
        <v>67.966857871255584</v>
      </c>
      <c r="F37" s="26">
        <f t="shared" si="6"/>
        <v>16.991714467813892</v>
      </c>
      <c r="G37" s="12"/>
      <c r="H37" s="30" t="s">
        <v>57</v>
      </c>
      <c r="I37" s="39">
        <f>D38</f>
        <v>16.991714467813896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10</v>
      </c>
      <c r="D38" s="38">
        <f t="shared" si="4"/>
        <v>16.991714467813896</v>
      </c>
      <c r="E38" s="26">
        <f t="shared" si="5"/>
        <v>84.958572339069477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0" t="s">
        <v>42</v>
      </c>
      <c r="B39" s="81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view="pageBreakPreview" zoomScale="60" zoomScaleNormal="90" workbookViewId="0">
      <selection activeCell="L6" sqref="L6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1.710937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79" t="str">
        <f>GRANULOMETRÍA!B7</f>
        <v>PUENTE ATIRANTADO</v>
      </c>
      <c r="C7" s="79"/>
      <c r="D7" s="79"/>
      <c r="E7" s="50"/>
      <c r="F7" s="10" t="s">
        <v>25</v>
      </c>
      <c r="G7" s="70" t="s">
        <v>26</v>
      </c>
      <c r="H7" s="70"/>
      <c r="I7" s="71"/>
      <c r="J7" s="18"/>
      <c r="L7" s="2"/>
      <c r="M7" s="2"/>
      <c r="N7" s="2"/>
      <c r="AF7" s="2"/>
    </row>
    <row r="8" spans="1:32" x14ac:dyDescent="0.25">
      <c r="A8" s="11" t="s">
        <v>1</v>
      </c>
      <c r="B8" s="72" t="str">
        <f>GRANULOMETRÍA!B8</f>
        <v xml:space="preserve"> KM 30+191.48</v>
      </c>
      <c r="C8" s="72"/>
      <c r="D8" s="72"/>
      <c r="E8" s="17"/>
      <c r="F8" s="13" t="s">
        <v>5</v>
      </c>
      <c r="G8" s="73">
        <f>GRANULOMETRÍA!H8</f>
        <v>43071</v>
      </c>
      <c r="H8" s="74"/>
      <c r="I8" s="75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51" t="s">
        <v>2</v>
      </c>
      <c r="D9" s="14">
        <f>GRANULOMETRÍA!D9</f>
        <v>28</v>
      </c>
      <c r="E9" s="17"/>
      <c r="F9" s="13" t="s">
        <v>6</v>
      </c>
      <c r="G9" s="77" t="str">
        <f>GRANULOMETRÍA!H9</f>
        <v>ALH</v>
      </c>
      <c r="H9" s="77"/>
      <c r="I9" s="78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15</v>
      </c>
      <c r="C10" s="51" t="s">
        <v>4</v>
      </c>
      <c r="D10" s="52" t="str">
        <f>GRANULOMETRÍA!D10</f>
        <v>19.50 m-20.10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-14.96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83.814999999999998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57"/>
      <c r="E15" s="58"/>
      <c r="F15" s="12"/>
      <c r="G15" s="12"/>
      <c r="H15" s="12"/>
      <c r="I15" s="12"/>
      <c r="J15" s="18"/>
      <c r="AD15" s="99" t="s">
        <v>20</v>
      </c>
      <c r="AE15" s="99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99" t="s">
        <v>21</v>
      </c>
      <c r="AE19" s="99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98" t="s">
        <v>22</v>
      </c>
      <c r="AE25" s="98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59" t="s">
        <v>27</v>
      </c>
      <c r="B30" s="60">
        <f>(N13*LN(25))+N14</f>
        <v>35.660617659971713</v>
      </c>
      <c r="C30" s="12"/>
      <c r="D30" s="12"/>
      <c r="E30" s="12"/>
      <c r="F30" s="101" t="s">
        <v>29</v>
      </c>
      <c r="G30" s="101"/>
      <c r="H30" s="101"/>
      <c r="I30" s="12"/>
      <c r="J30" s="18"/>
    </row>
    <row r="31" spans="1:32" x14ac:dyDescent="0.25">
      <c r="A31" s="61" t="s">
        <v>28</v>
      </c>
      <c r="B31" s="60">
        <f>G45</f>
        <v>26.506024096385577</v>
      </c>
      <c r="C31" s="12"/>
      <c r="D31" s="12"/>
      <c r="E31" s="12"/>
      <c r="F31" s="88" t="s">
        <v>69</v>
      </c>
      <c r="G31" s="102"/>
      <c r="H31" s="102"/>
      <c r="I31" s="12"/>
      <c r="J31" s="18"/>
    </row>
    <row r="32" spans="1:32" x14ac:dyDescent="0.25">
      <c r="A32" s="61" t="s">
        <v>23</v>
      </c>
      <c r="B32" s="60">
        <f>B30-B31</f>
        <v>9.1545935635861362</v>
      </c>
      <c r="C32" s="12"/>
      <c r="D32" s="12"/>
      <c r="E32" s="12"/>
      <c r="F32" s="102"/>
      <c r="G32" s="102"/>
      <c r="H32" s="102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8"/>
    </row>
    <row r="37" spans="1:10" x14ac:dyDescent="0.25">
      <c r="A37" s="62">
        <v>35</v>
      </c>
      <c r="B37" s="63">
        <v>1</v>
      </c>
      <c r="C37" s="64">
        <v>11.106</v>
      </c>
      <c r="D37" s="64">
        <v>17.861999999999998</v>
      </c>
      <c r="E37" s="64">
        <v>16.292999999999999</v>
      </c>
      <c r="F37" s="63">
        <f>D37-E37</f>
        <v>1.5689999999999991</v>
      </c>
      <c r="G37" s="64">
        <f>E37-C37</f>
        <v>5.1869999999999994</v>
      </c>
      <c r="H37" s="65">
        <f>(F37/G37)*100</f>
        <v>30.248698669751288</v>
      </c>
      <c r="I37" s="12"/>
      <c r="J37" s="18"/>
    </row>
    <row r="38" spans="1:10" x14ac:dyDescent="0.25">
      <c r="A38" s="62">
        <v>28</v>
      </c>
      <c r="B38" s="63">
        <v>2</v>
      </c>
      <c r="C38" s="64">
        <v>8.3780000000000001</v>
      </c>
      <c r="D38" s="64">
        <v>16.658000000000001</v>
      </c>
      <c r="E38" s="64">
        <v>14.525</v>
      </c>
      <c r="F38" s="64">
        <f t="shared" ref="F38:F40" si="0">D38-E38</f>
        <v>2.1330000000000009</v>
      </c>
      <c r="G38" s="64">
        <f t="shared" ref="G38:G40" si="1">E38-C38</f>
        <v>6.1470000000000002</v>
      </c>
      <c r="H38" s="65">
        <f t="shared" ref="H38:H40" si="2">(F38/G38)*100</f>
        <v>34.699853587115683</v>
      </c>
      <c r="I38" s="12"/>
      <c r="J38" s="18"/>
    </row>
    <row r="39" spans="1:10" x14ac:dyDescent="0.25">
      <c r="A39" s="62">
        <v>23</v>
      </c>
      <c r="B39" s="63">
        <v>3</v>
      </c>
      <c r="C39" s="64">
        <v>8.2420000000000009</v>
      </c>
      <c r="D39" s="64">
        <v>16.867999999999999</v>
      </c>
      <c r="E39" s="64">
        <v>14.554</v>
      </c>
      <c r="F39" s="64">
        <f t="shared" si="0"/>
        <v>2.3139999999999983</v>
      </c>
      <c r="G39" s="64">
        <f t="shared" si="1"/>
        <v>6.3119999999999994</v>
      </c>
      <c r="H39" s="65">
        <f t="shared" si="2"/>
        <v>36.660329531051936</v>
      </c>
      <c r="I39" s="12"/>
      <c r="J39" s="18"/>
    </row>
    <row r="40" spans="1:10" x14ac:dyDescent="0.25">
      <c r="A40" s="62">
        <v>20</v>
      </c>
      <c r="B40" s="63">
        <v>4</v>
      </c>
      <c r="C40" s="64">
        <v>8.6579999999999995</v>
      </c>
      <c r="D40" s="64">
        <v>18.925000000000001</v>
      </c>
      <c r="E40" s="64">
        <v>16.05</v>
      </c>
      <c r="F40" s="63">
        <f t="shared" si="0"/>
        <v>2.875</v>
      </c>
      <c r="G40" s="64">
        <f t="shared" si="1"/>
        <v>7.3920000000000012</v>
      </c>
      <c r="H40" s="65">
        <f t="shared" si="2"/>
        <v>38.893398268398258</v>
      </c>
      <c r="I40" s="12"/>
      <c r="J40" s="18"/>
    </row>
    <row r="41" spans="1:10" x14ac:dyDescent="0.25">
      <c r="A41" s="66"/>
      <c r="B41" s="57"/>
      <c r="C41" s="57"/>
      <c r="D41" s="67"/>
      <c r="E41" s="67"/>
      <c r="F41" s="67"/>
      <c r="G41" s="57"/>
      <c r="H41" s="67"/>
      <c r="I41" s="12"/>
      <c r="J41" s="1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7"/>
      <c r="I42" s="12"/>
      <c r="J42" s="1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8"/>
    </row>
    <row r="45" spans="1:10" x14ac:dyDescent="0.25">
      <c r="A45" s="68">
        <v>1</v>
      </c>
      <c r="B45" s="69">
        <v>11.035</v>
      </c>
      <c r="C45" s="69">
        <v>11.875</v>
      </c>
      <c r="D45" s="69">
        <v>11.699</v>
      </c>
      <c r="E45" s="69">
        <f>C45-D45</f>
        <v>0.17600000000000016</v>
      </c>
      <c r="F45" s="69">
        <f>D45-B45</f>
        <v>0.6639999999999997</v>
      </c>
      <c r="G45" s="23">
        <f>(E45/F45)*100</f>
        <v>26.506024096385577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2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SERVICIOS4</cp:lastModifiedBy>
  <cp:lastPrinted>2017-12-29T01:28:26Z</cp:lastPrinted>
  <dcterms:created xsi:type="dcterms:W3CDTF">2017-11-30T15:56:40Z</dcterms:created>
  <dcterms:modified xsi:type="dcterms:W3CDTF">2018-06-13T23:38:26Z</dcterms:modified>
</cp:coreProperties>
</file>