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<sst xmlns="http://schemas.openxmlformats.org/spreadsheetml/2006/main" count="98" uniqueCount="72">
  <si>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</si>
  <si>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</si>
  <si>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</si>
  <si>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</si>
  <si>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</si>
  <si>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</si>
  <si>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</si>
  <si>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</si>
  <si>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</si>
  <si>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</si>
  <si>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</si>
  <si>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</si>
  <si>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</si>
  <si>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</si>
  <si>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</si>
  <si>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</si>
  <si>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</si>
  <si>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</si>
  <si>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</si>
  <si>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</si>
  <si>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</si>
  <si>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</si>
  <si>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</si>
  <si>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</si>
  <si>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</si>
  <si>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</si>
  <si>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</si>
  <si>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</si>
  <si>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</si>
  <si>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</si>
  <si>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</si>
  <si>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</si>
  <si>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</si>
  <si>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</si>
  <si>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</si>
  <si>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</si>
  <si>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</si>
  <si>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</si>
  <si>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</si>
  <si>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</si>
  <si>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</si>
  <si>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</si>
  <si>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</si>
  <si>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</si>
  <si>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</si>
  <si>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</si>
  <si>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</si>
  <si>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</si>
  <si>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</si>
  <si>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</si>
  <si>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</si>
  <si>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</si>
  <si>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</si>
  <si>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</si>
  <si>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</si>
  <si>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</si>
  <si>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</si>
  <si>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</si>
  <si>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</si>
  <si>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</si>
  <si>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</si>
  <si>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</si>
  <si>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</si>
  <si>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</si>
  <si>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</si>
  <si>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</si>
  <si>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</si>
  <si>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</si>
  <si>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SM - ARENA LIMOSA</t>
  </si>
  <si>
    <t>17.70 m-19.50 m</t>
  </si>
  <si>
    <t>PUENTE ATIRANTADO</t>
  </si>
  <si>
    <t xml:space="preserve"> 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</si>
</sst>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99.048751486325799</c:v>
                </c:pt>
                <c:pt idx="8">
                  <c:v>98.058263971462537</c:v>
                </c:pt>
                <c:pt idx="9">
                  <c:v>95.482996432818069</c:v>
                </c:pt>
                <c:pt idx="10">
                  <c:v>85.380023781212842</c:v>
                </c:pt>
                <c:pt idx="11">
                  <c:v>67.749346016646854</c:v>
                </c:pt>
                <c:pt idx="12">
                  <c:v>36.251843043995237</c:v>
                </c:pt>
                <c:pt idx="13">
                  <c:v>19.215457788347194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10-4F1F-B49A-A438A256E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719552"/>
        <c:axId val="237721856"/>
      </c:scatterChart>
      <c:valAx>
        <c:axId val="237719552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7721856"/>
        <c:crosses val="autoZero"/>
        <c:crossBetween val="midCat"/>
        <c:minorUnit val="10"/>
      </c:valAx>
      <c:valAx>
        <c:axId val="237721856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7719552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26</c:v>
                </c:pt>
                <c:pt idx="2">
                  <c:v>22</c:v>
                </c:pt>
                <c:pt idx="3">
                  <c:v>20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21.431862157928691</c:v>
                </c:pt>
                <c:pt idx="1">
                  <c:v>24.698034973859841</c:v>
                </c:pt>
                <c:pt idx="2">
                  <c:v>26.658476658476673</c:v>
                </c:pt>
                <c:pt idx="3">
                  <c:v>29.919678714859433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34-4F1F-B8FA-088F4C8FA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74560"/>
        <c:axId val="237876736"/>
      </c:scatterChart>
      <c:valAx>
        <c:axId val="23787456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37876736"/>
        <c:crosses val="autoZero"/>
        <c:crossBetween val="midCat"/>
      </c:valAx>
      <c:valAx>
        <c:axId val="237876736"/>
        <c:scaling>
          <c:orientation val="minMax"/>
          <c:max val="30"/>
          <c:min val="2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3787456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45-4839-B50E-D503A2AA6CF6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45-4839-B50E-D503A2AA6CF6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45-4839-B50E-D503A2AA6CF6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45-4839-B50E-D503A2AA6CF6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25.05829893156745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2.1259681044998047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45-4839-B50E-D503A2AA6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903872"/>
        <c:axId val="237906176"/>
      </c:scatterChart>
      <c:valAx>
        <c:axId val="23790387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7906176"/>
        <c:crosses val="autoZero"/>
        <c:crossBetween val="midCat"/>
        <c:majorUnit val="10"/>
        <c:minorUnit val="10"/>
      </c:valAx>
      <c:valAx>
        <c:axId val="23790617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790387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0.46984</cdr:x>
      <cdr:y>0.05445</cdr:y>
    </cdr:from>
    <cdr:to>
      <cdr:x>0.47302</cdr:x>
      <cdr:y>0.75939</cdr:y>
    </cdr:to>
    <cdr:cxnSp macro="">
      <cdr:nvCxnSpPr>
        <cdr:cNvPr id="3" name="2 Conector recto"/>
        <cdr:cNvCxnSpPr/>
      </cdr:nvCxnSpPr>
      <cdr:spPr>
        <a:xfrm xmlns:a="http://schemas.openxmlformats.org/drawingml/2006/main" flipH="1" flipV="1">
          <a:off x="1566333" y="136524"/>
          <a:ext cx="10584" cy="17674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M7" sqref="M7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570312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97" t="s">
        <v>70</v>
      </c>
      <c r="C7" s="97"/>
      <c r="D7" s="97"/>
      <c r="E7" s="9"/>
      <c r="F7" s="9"/>
      <c r="G7" s="10" t="s">
        <v>25</v>
      </c>
      <c r="H7" s="89" t="s">
        <v>53</v>
      </c>
      <c r="I7" s="89"/>
      <c r="J7" s="90"/>
      <c r="K7" s="18"/>
    </row>
    <row r="8" spans="1:11" x14ac:dyDescent="0.25">
      <c r="A8" s="11" t="s">
        <v>1</v>
      </c>
      <c r="B8" s="91" t="s">
        <v>71</v>
      </c>
      <c r="C8" s="91"/>
      <c r="D8" s="91"/>
      <c r="E8" s="12"/>
      <c r="F8" s="12"/>
      <c r="G8" s="13" t="s">
        <v>5</v>
      </c>
      <c r="H8" s="92">
        <v>43071</v>
      </c>
      <c r="I8" s="73"/>
      <c r="J8" s="93"/>
      <c r="K8" s="18"/>
    </row>
    <row r="9" spans="1:11" x14ac:dyDescent="0.25">
      <c r="A9" s="11" t="s">
        <v>67</v>
      </c>
      <c r="B9" s="14">
        <v>2</v>
      </c>
      <c r="C9" s="13" t="s">
        <v>2</v>
      </c>
      <c r="D9" s="14">
        <v>26</v>
      </c>
      <c r="E9" s="12"/>
      <c r="F9" s="12"/>
      <c r="G9" s="13" t="s">
        <v>6</v>
      </c>
      <c r="H9" s="95" t="s">
        <v>17</v>
      </c>
      <c r="I9" s="95"/>
      <c r="J9" s="96"/>
      <c r="K9" s="18"/>
    </row>
    <row r="10" spans="1:11" x14ac:dyDescent="0.25">
      <c r="A10" s="11" t="s">
        <v>3</v>
      </c>
      <c r="B10" s="15">
        <v>14</v>
      </c>
      <c r="C10" s="13" t="s">
        <v>4</v>
      </c>
      <c r="D10" s="16" t="s">
        <v>69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8"/>
    </row>
    <row r="17" spans="1:16" x14ac:dyDescent="0.25">
      <c r="A17" s="46">
        <v>1</v>
      </c>
      <c r="B17" s="23">
        <v>72.3</v>
      </c>
      <c r="C17" s="23">
        <v>481.5</v>
      </c>
      <c r="D17" s="23">
        <v>408.7</v>
      </c>
      <c r="E17" s="23">
        <f>C17-D17</f>
        <v>72.800000000000011</v>
      </c>
      <c r="F17" s="23">
        <f>D17-B17</f>
        <v>336.4</v>
      </c>
      <c r="G17" s="23">
        <f>(E17/F17)*100</f>
        <v>21.640903686087995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3.2</v>
      </c>
      <c r="D31" s="26">
        <f t="shared" ref="D31" si="3">(C31*100)/$F$17</f>
        <v>0.95124851367419749</v>
      </c>
      <c r="E31" s="26">
        <f>E30+D31</f>
        <v>0.95124851367419749</v>
      </c>
      <c r="F31" s="26">
        <f>100-E31</f>
        <v>99.048751486325799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0.5</v>
      </c>
      <c r="D32" s="38">
        <f>(C32*$F$31)/$C$39</f>
        <v>0.99048751486325803</v>
      </c>
      <c r="E32" s="26">
        <f>D32</f>
        <v>0.99048751486325803</v>
      </c>
      <c r="F32" s="26">
        <f>$F$31-E32</f>
        <v>98.058263971462537</v>
      </c>
      <c r="G32" s="12"/>
      <c r="H32" s="75" t="s">
        <v>54</v>
      </c>
      <c r="I32" s="76"/>
      <c r="J32" s="77"/>
      <c r="K32" s="18"/>
    </row>
    <row r="33" spans="1:11" x14ac:dyDescent="0.25">
      <c r="A33" s="47" t="s">
        <v>35</v>
      </c>
      <c r="B33" s="24">
        <v>0.85</v>
      </c>
      <c r="C33" s="38">
        <v>1.3</v>
      </c>
      <c r="D33" s="38">
        <f t="shared" ref="D33:D38" si="4">(C33*$F$31)/$C$39</f>
        <v>2.5752675386444706</v>
      </c>
      <c r="E33" s="26">
        <f t="shared" ref="E33:E38" si="5">E32+D33</f>
        <v>3.5657550535077287</v>
      </c>
      <c r="F33" s="26">
        <f t="shared" ref="F33:F38" si="6">$F$31-E33</f>
        <v>95.482996432818069</v>
      </c>
      <c r="G33" s="12"/>
      <c r="H33" s="78"/>
      <c r="I33" s="79"/>
      <c r="J33" s="80"/>
      <c r="K33" s="18"/>
    </row>
    <row r="34" spans="1:11" x14ac:dyDescent="0.25">
      <c r="A34" s="47" t="s">
        <v>36</v>
      </c>
      <c r="B34" s="24">
        <v>0.42499999999999999</v>
      </c>
      <c r="C34" s="38">
        <v>5.0999999999999996</v>
      </c>
      <c r="D34" s="38">
        <f t="shared" si="4"/>
        <v>10.102972651605231</v>
      </c>
      <c r="E34" s="26">
        <f t="shared" si="5"/>
        <v>13.668727705112961</v>
      </c>
      <c r="F34" s="26">
        <f t="shared" si="6"/>
        <v>85.380023781212842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8.9</v>
      </c>
      <c r="D35" s="38">
        <f t="shared" si="4"/>
        <v>17.630677764565991</v>
      </c>
      <c r="E35" s="26">
        <f t="shared" si="5"/>
        <v>31.299405469678952</v>
      </c>
      <c r="F35" s="26">
        <f t="shared" si="6"/>
        <v>67.749346016646854</v>
      </c>
      <c r="G35" s="12"/>
      <c r="H35" s="30" t="s">
        <v>55</v>
      </c>
      <c r="I35" s="39">
        <f>E31</f>
        <v>0.95124851367419749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15.9</v>
      </c>
      <c r="D36" s="38">
        <f t="shared" si="4"/>
        <v>31.497502972651606</v>
      </c>
      <c r="E36" s="26">
        <f t="shared" si="5"/>
        <v>62.796908442330562</v>
      </c>
      <c r="F36" s="26">
        <f t="shared" si="6"/>
        <v>36.251843043995237</v>
      </c>
      <c r="G36" s="12"/>
      <c r="H36" s="30" t="s">
        <v>56</v>
      </c>
      <c r="I36" s="39">
        <f>100-I35-I37</f>
        <v>79.833293697978604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8.6</v>
      </c>
      <c r="D37" s="38">
        <f t="shared" si="4"/>
        <v>17.036385255648035</v>
      </c>
      <c r="E37" s="26">
        <f t="shared" si="5"/>
        <v>79.833293697978604</v>
      </c>
      <c r="F37" s="26">
        <f t="shared" si="6"/>
        <v>19.215457788347194</v>
      </c>
      <c r="G37" s="12"/>
      <c r="H37" s="30" t="s">
        <v>57</v>
      </c>
      <c r="I37" s="39">
        <f>D38</f>
        <v>19.215457788347194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9.6999999999999957</v>
      </c>
      <c r="D38" s="38">
        <f t="shared" si="4"/>
        <v>19.215457788347194</v>
      </c>
      <c r="E38" s="26">
        <f t="shared" si="5"/>
        <v>99.048751486325799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3" t="s">
        <v>42</v>
      </c>
      <c r="B39" s="84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43" sqref="L43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4257812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97" t="str">
        <f>GRANULOMETRÍA!B7</f>
        <v>PUENTE ATIRANTADO</v>
      </c>
      <c r="C7" s="97"/>
      <c r="D7" s="97"/>
      <c r="E7" s="50"/>
      <c r="F7" s="10" t="s">
        <v>25</v>
      </c>
      <c r="G7" s="89" t="s">
        <v>26</v>
      </c>
      <c r="H7" s="89"/>
      <c r="I7" s="90"/>
      <c r="J7" s="18"/>
      <c r="L7" s="2"/>
      <c r="M7" s="2"/>
      <c r="N7" s="2"/>
      <c r="AF7" s="2"/>
    </row>
    <row r="8" spans="1:32" x14ac:dyDescent="0.25">
      <c r="A8" s="11" t="s">
        <v>1</v>
      </c>
      <c r="B8" s="91" t="str">
        <f>GRANULOMETRÍA!B8</f>
        <v xml:space="preserve"> KM 30+191.48</v>
      </c>
      <c r="C8" s="91"/>
      <c r="D8" s="91"/>
      <c r="E8" s="17"/>
      <c r="F8" s="13" t="s">
        <v>5</v>
      </c>
      <c r="G8" s="92">
        <f>GRANULOMETRÍA!H8</f>
        <v>43071</v>
      </c>
      <c r="H8" s="73"/>
      <c r="I8" s="93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2</v>
      </c>
      <c r="C9" s="51" t="s">
        <v>2</v>
      </c>
      <c r="D9" s="14">
        <f>GRANULOMETRÍA!D9</f>
        <v>26</v>
      </c>
      <c r="E9" s="17"/>
      <c r="F9" s="13" t="s">
        <v>6</v>
      </c>
      <c r="G9" s="95" t="str">
        <f>GRANULOMETRÍA!H9</f>
        <v>ALH</v>
      </c>
      <c r="H9" s="95"/>
      <c r="I9" s="96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14</v>
      </c>
      <c r="C10" s="51" t="s">
        <v>4</v>
      </c>
      <c r="D10" s="52" t="str">
        <f>GRANULOMETRÍA!D10</f>
        <v>17.70 m-19.50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54"/>
      <c r="J11" s="53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-19.48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87.762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101" t="s">
        <v>20</v>
      </c>
      <c r="AE15" s="101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101" t="s">
        <v>21</v>
      </c>
      <c r="AE19" s="101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100" t="s">
        <v>22</v>
      </c>
      <c r="AE25" s="100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25.05829893156745</v>
      </c>
      <c r="C30" s="12"/>
      <c r="D30" s="12"/>
      <c r="E30" s="12"/>
      <c r="F30" s="98" t="s">
        <v>29</v>
      </c>
      <c r="G30" s="98"/>
      <c r="H30" s="98"/>
      <c r="I30" s="12"/>
      <c r="J30" s="18"/>
    </row>
    <row r="31" spans="1:32" x14ac:dyDescent="0.25">
      <c r="A31" s="66" t="s">
        <v>28</v>
      </c>
      <c r="B31" s="65">
        <f>G45</f>
        <v>22.932330827067645</v>
      </c>
      <c r="C31" s="12"/>
      <c r="D31" s="12"/>
      <c r="E31" s="12"/>
      <c r="F31" s="70" t="s">
        <v>68</v>
      </c>
      <c r="G31" s="99"/>
      <c r="H31" s="99"/>
      <c r="I31" s="12"/>
      <c r="J31" s="18"/>
    </row>
    <row r="32" spans="1:32" x14ac:dyDescent="0.25">
      <c r="A32" s="66" t="s">
        <v>23</v>
      </c>
      <c r="B32" s="65">
        <f>B30-B31</f>
        <v>2.1259681044998047</v>
      </c>
      <c r="C32" s="12"/>
      <c r="D32" s="12"/>
      <c r="E32" s="12"/>
      <c r="F32" s="99"/>
      <c r="G32" s="99"/>
      <c r="H32" s="99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8"/>
    </row>
    <row r="37" spans="1:10" x14ac:dyDescent="0.25">
      <c r="A37" s="67">
        <v>30</v>
      </c>
      <c r="B37" s="57">
        <v>1</v>
      </c>
      <c r="C37" s="58">
        <v>8.9510000000000005</v>
      </c>
      <c r="D37" s="58">
        <v>22.13</v>
      </c>
      <c r="E37" s="58">
        <v>19.803999999999998</v>
      </c>
      <c r="F37" s="57">
        <f>D37-E37</f>
        <v>2.3260000000000005</v>
      </c>
      <c r="G37" s="58">
        <f>E37-C37</f>
        <v>10.852999999999998</v>
      </c>
      <c r="H37" s="59">
        <f>(F37/G37)*100</f>
        <v>21.431862157928691</v>
      </c>
      <c r="I37" s="12"/>
      <c r="J37" s="18"/>
    </row>
    <row r="38" spans="1:10" x14ac:dyDescent="0.25">
      <c r="A38" s="67">
        <v>26</v>
      </c>
      <c r="B38" s="57">
        <v>2</v>
      </c>
      <c r="C38" s="58">
        <v>29.161000000000001</v>
      </c>
      <c r="D38" s="58">
        <v>36.078000000000003</v>
      </c>
      <c r="E38" s="58">
        <v>34.707999999999998</v>
      </c>
      <c r="F38" s="58">
        <f t="shared" ref="F38:F40" si="0">D38-E38</f>
        <v>1.3700000000000045</v>
      </c>
      <c r="G38" s="58">
        <f t="shared" ref="G38:G40" si="1">E38-C38</f>
        <v>5.546999999999997</v>
      </c>
      <c r="H38" s="59">
        <f t="shared" ref="H38:H40" si="2">(F38/G38)*100</f>
        <v>24.698034973859841</v>
      </c>
      <c r="I38" s="12"/>
      <c r="J38" s="18"/>
    </row>
    <row r="39" spans="1:10" x14ac:dyDescent="0.25">
      <c r="A39" s="67">
        <v>22</v>
      </c>
      <c r="B39" s="57">
        <v>3</v>
      </c>
      <c r="C39" s="58">
        <v>8.8919999999999995</v>
      </c>
      <c r="D39" s="58">
        <v>22.295000000000002</v>
      </c>
      <c r="E39" s="58">
        <v>19.474</v>
      </c>
      <c r="F39" s="58">
        <f t="shared" si="0"/>
        <v>2.8210000000000015</v>
      </c>
      <c r="G39" s="58">
        <f t="shared" si="1"/>
        <v>10.582000000000001</v>
      </c>
      <c r="H39" s="59">
        <f t="shared" si="2"/>
        <v>26.658476658476673</v>
      </c>
      <c r="I39" s="12"/>
      <c r="J39" s="18"/>
    </row>
    <row r="40" spans="1:10" x14ac:dyDescent="0.25">
      <c r="A40" s="67">
        <v>20</v>
      </c>
      <c r="B40" s="57">
        <v>4</v>
      </c>
      <c r="C40" s="58">
        <v>8.1419999999999995</v>
      </c>
      <c r="D40" s="58">
        <v>23.023</v>
      </c>
      <c r="E40" s="58">
        <v>19.596</v>
      </c>
      <c r="F40" s="57">
        <f t="shared" si="0"/>
        <v>3.4269999999999996</v>
      </c>
      <c r="G40" s="58">
        <f t="shared" si="1"/>
        <v>11.454000000000001</v>
      </c>
      <c r="H40" s="59">
        <f t="shared" si="2"/>
        <v>29.919678714859433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7"/>
      <c r="I42" s="12"/>
      <c r="J42" s="1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8"/>
    </row>
    <row r="45" spans="1:10" x14ac:dyDescent="0.25">
      <c r="A45" s="69">
        <v>1</v>
      </c>
      <c r="B45" s="62">
        <v>22.222999999999999</v>
      </c>
      <c r="C45" s="62">
        <v>22.876999999999999</v>
      </c>
      <c r="D45" s="62">
        <v>22.754999999999999</v>
      </c>
      <c r="E45" s="62">
        <f>C45-D45</f>
        <v>0.12199999999999989</v>
      </c>
      <c r="F45" s="62">
        <f>D45-B45</f>
        <v>0.53200000000000003</v>
      </c>
      <c r="G45" s="23">
        <f>(E45/F45)*100</f>
        <v>22.932330827067645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2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2017-12-29T01:29:39Z</cp:lastPrinted>
  <dcterms:created xsi:type="dcterms:W3CDTF">2017-11-30T15:56:40Z</dcterms:created>
  <dcterms:modified xsi:type="dcterms:W3CDTF">2017-12-29T01:29:41Z</dcterms:modified>
</cp:coreProperties>
</file>