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<sst xmlns="http://schemas.openxmlformats.org/spreadsheetml/2006/main" count="98" uniqueCount="72">
  <si>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</si>
  <si>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</si>
  <si>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</si>
  <si>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</si>
  <si>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</si>
  <si>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</si>
  <si>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</si>
  <si>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</si>
  <si>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</si>
  <si>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</si>
  <si>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</si>
  <si>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</si>
  <si>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</si>
  <si>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</si>
  <si>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</si>
  <si>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</si>
  <si>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</si>
  <si>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</si>
  <si>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</si>
  <si>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</si>
  <si>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</si>
  <si>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</si>
  <si>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</si>
  <si>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</si>
  <si>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</si>
  <si>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</si>
  <si>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</si>
  <si>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</si>
  <si>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</si>
  <si>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</si>
  <si>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</si>
  <si>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</si>
  <si>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</si>
  <si>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</si>
  <si>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</si>
  <si>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</si>
  <si>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</si>
  <si>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</si>
  <si>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</si>
  <si>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</si>
  <si>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</si>
  <si>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</si>
  <si>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</si>
  <si>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</si>
  <si>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</si>
  <si>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</si>
  <si>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</si>
  <si>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</si>
  <si>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</si>
  <si>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</si>
  <si>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</si>
  <si>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</si>
  <si>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</si>
  <si>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</si>
  <si>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</si>
  <si>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</si>
  <si>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</si>
  <si>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</si>
  <si>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</si>
  <si>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</si>
  <si>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</si>
  <si>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</si>
  <si>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</si>
  <si>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</si>
  <si>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</si>
  <si>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</si>
  <si>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</si>
  <si>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</si>
  <si>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16.50 m-17.70 m</t>
  </si>
  <si>
    <t>ML - LIMO ARENOSO DE BAJA PLASTICIDAD</t>
  </si>
  <si>
    <t>PUENTE ATIRANTADO</t>
  </si>
  <si>
    <t xml:space="preserve"> 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</si>
</sst>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85.530028214429663</c:v>
                </c:pt>
                <c:pt idx="8">
                  <c:v>75.266424828698106</c:v>
                </c:pt>
                <c:pt idx="9">
                  <c:v>67.568722289399432</c:v>
                </c:pt>
                <c:pt idx="10">
                  <c:v>62.436920596533653</c:v>
                </c:pt>
                <c:pt idx="11">
                  <c:v>60.042079806529621</c:v>
                </c:pt>
                <c:pt idx="12">
                  <c:v>57.476178960096732</c:v>
                </c:pt>
                <c:pt idx="13">
                  <c:v>55.0813381700927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58-4F19-891F-CDEF649DE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837120"/>
        <c:axId val="237171456"/>
      </c:scatterChart>
      <c:valAx>
        <c:axId val="236837120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7171456"/>
        <c:crosses val="autoZero"/>
        <c:crossBetween val="midCat"/>
        <c:minorUnit val="10"/>
      </c:valAx>
      <c:valAx>
        <c:axId val="23717145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683712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27</c:v>
                </c:pt>
                <c:pt idx="2">
                  <c:v>22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39.275918815139832</c:v>
                </c:pt>
                <c:pt idx="1">
                  <c:v>43.348262922164388</c:v>
                </c:pt>
                <c:pt idx="2">
                  <c:v>45.541788143828946</c:v>
                </c:pt>
                <c:pt idx="3">
                  <c:v>49.24029262802479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69-46B8-8C93-879619540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213568"/>
        <c:axId val="237223936"/>
      </c:scatterChart>
      <c:valAx>
        <c:axId val="237213568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37223936"/>
        <c:crosses val="autoZero"/>
        <c:crossBetween val="midCat"/>
      </c:valAx>
      <c:valAx>
        <c:axId val="237223936"/>
        <c:scaling>
          <c:orientation val="minMax"/>
          <c:max val="50"/>
          <c:min val="39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37213568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EE-4AC4-AE7C-7F30CCAB3D23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EE-4AC4-AE7C-7F30CCAB3D23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EE-4AC4-AE7C-7F30CCAB3D23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EE-4AC4-AE7C-7F30CCAB3D23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43.857262050867959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15.187851899976415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8EE-4AC4-AE7C-7F30CCAB3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242624"/>
        <c:axId val="237245184"/>
      </c:scatterChart>
      <c:valAx>
        <c:axId val="23724262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7245184"/>
        <c:crosses val="autoZero"/>
        <c:crossBetween val="midCat"/>
        <c:majorUnit val="10"/>
        <c:minorUnit val="10"/>
      </c:valAx>
      <c:valAx>
        <c:axId val="23724518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724262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70909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0.46984</cdr:x>
      <cdr:y>0.05445</cdr:y>
    </cdr:from>
    <cdr:to>
      <cdr:x>0.47302</cdr:x>
      <cdr:y>0.76361</cdr:y>
    </cdr:to>
    <cdr:cxnSp macro="">
      <cdr:nvCxnSpPr>
        <cdr:cNvPr id="3" name="2 Conector recto"/>
        <cdr:cNvCxnSpPr/>
      </cdr:nvCxnSpPr>
      <cdr:spPr>
        <a:xfrm xmlns:a="http://schemas.openxmlformats.org/drawingml/2006/main" flipV="1">
          <a:off x="1566333" y="136524"/>
          <a:ext cx="10584" cy="17780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9" sqref="M9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1.2851562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9" t="s">
        <v>70</v>
      </c>
      <c r="C7" s="79"/>
      <c r="D7" s="79"/>
      <c r="E7" s="9"/>
      <c r="F7" s="9"/>
      <c r="G7" s="15" t="s">
        <v>25</v>
      </c>
      <c r="H7" s="70" t="s">
        <v>53</v>
      </c>
      <c r="I7" s="70"/>
      <c r="J7" s="71"/>
      <c r="K7" s="13"/>
    </row>
    <row r="8" spans="1:11" x14ac:dyDescent="0.25">
      <c r="A8" s="16" t="s">
        <v>1</v>
      </c>
      <c r="B8" s="72" t="s">
        <v>71</v>
      </c>
      <c r="C8" s="72"/>
      <c r="D8" s="72"/>
      <c r="E8" s="12"/>
      <c r="F8" s="12"/>
      <c r="G8" s="17" t="s">
        <v>5</v>
      </c>
      <c r="H8" s="73">
        <v>43071</v>
      </c>
      <c r="I8" s="74"/>
      <c r="J8" s="75"/>
      <c r="K8" s="13"/>
    </row>
    <row r="9" spans="1:11" x14ac:dyDescent="0.25">
      <c r="A9" s="16" t="s">
        <v>67</v>
      </c>
      <c r="B9" s="18">
        <v>2</v>
      </c>
      <c r="C9" s="17" t="s">
        <v>2</v>
      </c>
      <c r="D9" s="18">
        <v>24</v>
      </c>
      <c r="E9" s="12"/>
      <c r="F9" s="12"/>
      <c r="G9" s="17" t="s">
        <v>6</v>
      </c>
      <c r="H9" s="77" t="s">
        <v>17</v>
      </c>
      <c r="I9" s="77"/>
      <c r="J9" s="78"/>
      <c r="K9" s="13"/>
    </row>
    <row r="10" spans="1:11" x14ac:dyDescent="0.25">
      <c r="A10" s="16" t="s">
        <v>3</v>
      </c>
      <c r="B10" s="19">
        <v>12</v>
      </c>
      <c r="C10" s="17" t="s">
        <v>4</v>
      </c>
      <c r="D10" s="20" t="s">
        <v>68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6"/>
      <c r="C11" s="76"/>
      <c r="D11" s="76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73.7</v>
      </c>
      <c r="C17" s="27">
        <v>451</v>
      </c>
      <c r="D17" s="27">
        <v>321.8</v>
      </c>
      <c r="E17" s="27">
        <f>C17-D17</f>
        <v>129.19999999999999</v>
      </c>
      <c r="F17" s="27">
        <f>D17-B17</f>
        <v>248.10000000000002</v>
      </c>
      <c r="G17" s="27">
        <f>(E17/F17)*100</f>
        <v>52.075775896815792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44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45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59</v>
      </c>
      <c r="I25" s="35">
        <v>0</v>
      </c>
      <c r="J25" s="36"/>
      <c r="K25" s="13"/>
    </row>
    <row r="26" spans="1:16" ht="15" customHeight="1" x14ac:dyDescent="0.25">
      <c r="A26" s="28" t="s">
        <v>46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60</v>
      </c>
      <c r="I26" s="35">
        <v>0</v>
      </c>
      <c r="J26" s="36"/>
      <c r="K26" s="13"/>
    </row>
    <row r="27" spans="1:16" ht="15" customHeight="1" x14ac:dyDescent="0.25">
      <c r="A27" s="28" t="s">
        <v>47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61</v>
      </c>
      <c r="I27" s="35">
        <v>0</v>
      </c>
      <c r="J27" s="36"/>
      <c r="K27" s="13"/>
    </row>
    <row r="28" spans="1:16" ht="15" customHeight="1" x14ac:dyDescent="0.25">
      <c r="A28" s="28" t="s">
        <v>48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62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49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63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50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51</v>
      </c>
      <c r="B31" s="29">
        <v>4.75</v>
      </c>
      <c r="C31" s="30">
        <v>35.9</v>
      </c>
      <c r="D31" s="30">
        <f t="shared" ref="D31" si="3">(C31*100)/$F$17</f>
        <v>14.469971785570333</v>
      </c>
      <c r="E31" s="30">
        <f>E30+D31</f>
        <v>14.469971785570333</v>
      </c>
      <c r="F31" s="30">
        <f>100-E31</f>
        <v>85.530028214429663</v>
      </c>
      <c r="G31" s="12"/>
      <c r="H31" s="12"/>
      <c r="I31" s="12"/>
      <c r="J31" s="12"/>
      <c r="K31" s="13"/>
    </row>
    <row r="32" spans="1:16" x14ac:dyDescent="0.25">
      <c r="A32" s="28" t="s">
        <v>34</v>
      </c>
      <c r="B32" s="29">
        <v>2</v>
      </c>
      <c r="C32" s="42">
        <v>6</v>
      </c>
      <c r="D32" s="42">
        <f>(C32*$F$31)/$C$39</f>
        <v>10.26360338573156</v>
      </c>
      <c r="E32" s="30">
        <f>D32</f>
        <v>10.26360338573156</v>
      </c>
      <c r="F32" s="30">
        <f>$F$31-E32</f>
        <v>75.266424828698106</v>
      </c>
      <c r="G32" s="12"/>
      <c r="H32" s="92" t="s">
        <v>54</v>
      </c>
      <c r="I32" s="93"/>
      <c r="J32" s="94"/>
      <c r="K32" s="13"/>
    </row>
    <row r="33" spans="1:11" x14ac:dyDescent="0.25">
      <c r="A33" s="28" t="s">
        <v>35</v>
      </c>
      <c r="B33" s="43">
        <v>0.85</v>
      </c>
      <c r="C33" s="42">
        <v>4.5</v>
      </c>
      <c r="D33" s="42">
        <f t="shared" ref="D33:D38" si="4">(C33*$F$31)/$C$39</f>
        <v>7.6977025392986693</v>
      </c>
      <c r="E33" s="30">
        <f t="shared" ref="E33:E38" si="5">E32+D33</f>
        <v>17.961305925030231</v>
      </c>
      <c r="F33" s="30">
        <f t="shared" ref="F33:F38" si="6">$F$31-E33</f>
        <v>67.568722289399432</v>
      </c>
      <c r="G33" s="12"/>
      <c r="H33" s="95"/>
      <c r="I33" s="96"/>
      <c r="J33" s="97"/>
      <c r="K33" s="13"/>
    </row>
    <row r="34" spans="1:11" x14ac:dyDescent="0.25">
      <c r="A34" s="28" t="s">
        <v>36</v>
      </c>
      <c r="B34" s="43">
        <v>0.42499999999999999</v>
      </c>
      <c r="C34" s="42">
        <v>3</v>
      </c>
      <c r="D34" s="42">
        <f t="shared" si="4"/>
        <v>5.1318016928657801</v>
      </c>
      <c r="E34" s="30">
        <f t="shared" si="5"/>
        <v>23.09310761789601</v>
      </c>
      <c r="F34" s="30">
        <f t="shared" si="6"/>
        <v>62.436920596533653</v>
      </c>
      <c r="G34" s="12"/>
      <c r="H34" s="31"/>
      <c r="I34" s="32"/>
      <c r="J34" s="33"/>
      <c r="K34" s="13"/>
    </row>
    <row r="35" spans="1:11" x14ac:dyDescent="0.25">
      <c r="A35" s="28" t="s">
        <v>37</v>
      </c>
      <c r="B35" s="43">
        <v>0.25</v>
      </c>
      <c r="C35" s="42">
        <v>1.4</v>
      </c>
      <c r="D35" s="42">
        <f t="shared" si="4"/>
        <v>2.3948407900040305</v>
      </c>
      <c r="E35" s="30">
        <f t="shared" si="5"/>
        <v>25.487948407900042</v>
      </c>
      <c r="F35" s="30">
        <f t="shared" si="6"/>
        <v>60.042079806529621</v>
      </c>
      <c r="G35" s="12"/>
      <c r="H35" s="34" t="s">
        <v>55</v>
      </c>
      <c r="I35" s="44">
        <f>E31</f>
        <v>14.469971785570333</v>
      </c>
      <c r="J35" s="45"/>
      <c r="K35" s="13"/>
    </row>
    <row r="36" spans="1:11" x14ac:dyDescent="0.25">
      <c r="A36" s="28" t="s">
        <v>38</v>
      </c>
      <c r="B36" s="43">
        <v>0.15</v>
      </c>
      <c r="C36" s="42">
        <v>1.5</v>
      </c>
      <c r="D36" s="42">
        <f t="shared" si="4"/>
        <v>2.5659008464328901</v>
      </c>
      <c r="E36" s="30">
        <f t="shared" si="5"/>
        <v>28.053849254332931</v>
      </c>
      <c r="F36" s="30">
        <f t="shared" si="6"/>
        <v>57.476178960096732</v>
      </c>
      <c r="G36" s="12"/>
      <c r="H36" s="34" t="s">
        <v>56</v>
      </c>
      <c r="I36" s="44">
        <f>100-I35-I37</f>
        <v>30.448690044336956</v>
      </c>
      <c r="J36" s="45"/>
      <c r="K36" s="13"/>
    </row>
    <row r="37" spans="1:11" x14ac:dyDescent="0.25">
      <c r="A37" s="28" t="s">
        <v>39</v>
      </c>
      <c r="B37" s="43">
        <v>7.4999999999999997E-2</v>
      </c>
      <c r="C37" s="42">
        <v>1.4</v>
      </c>
      <c r="D37" s="42">
        <f t="shared" si="4"/>
        <v>2.3948407900040305</v>
      </c>
      <c r="E37" s="30">
        <f t="shared" si="5"/>
        <v>30.448690044336963</v>
      </c>
      <c r="F37" s="30">
        <f t="shared" si="6"/>
        <v>55.0813381700927</v>
      </c>
      <c r="G37" s="12"/>
      <c r="H37" s="34" t="s">
        <v>57</v>
      </c>
      <c r="I37" s="44">
        <f>D38</f>
        <v>55.081338170092707</v>
      </c>
      <c r="J37" s="45"/>
      <c r="K37" s="13"/>
    </row>
    <row r="38" spans="1:11" x14ac:dyDescent="0.25">
      <c r="A38" s="28" t="s">
        <v>40</v>
      </c>
      <c r="B38" s="43" t="s">
        <v>41</v>
      </c>
      <c r="C38" s="42">
        <f>50-SUM(C32:C37)</f>
        <v>32.200000000000003</v>
      </c>
      <c r="D38" s="42">
        <f t="shared" si="4"/>
        <v>55.081338170092707</v>
      </c>
      <c r="E38" s="30">
        <f t="shared" si="5"/>
        <v>85.530028214429677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42</v>
      </c>
      <c r="B39" s="81"/>
      <c r="C39" s="46">
        <f>SUM(C32:C38)</f>
        <v>50</v>
      </c>
      <c r="D39" s="46" t="s">
        <v>41</v>
      </c>
      <c r="E39" s="47" t="s">
        <v>41</v>
      </c>
      <c r="F39" s="47" t="s">
        <v>41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B32" sqref="B32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79" t="str">
        <f>GRANULOMETRÍA!B7</f>
        <v>PUENTE ATIRANTADO</v>
      </c>
      <c r="C7" s="79"/>
      <c r="D7" s="79"/>
      <c r="E7" s="50"/>
      <c r="F7" s="15" t="s">
        <v>25</v>
      </c>
      <c r="G7" s="70" t="s">
        <v>26</v>
      </c>
      <c r="H7" s="70"/>
      <c r="I7" s="71"/>
      <c r="J7" s="13"/>
      <c r="L7" s="2"/>
      <c r="M7" s="2"/>
      <c r="N7" s="2"/>
      <c r="AF7" s="2"/>
    </row>
    <row r="8" spans="1:32" x14ac:dyDescent="0.25">
      <c r="A8" s="16" t="s">
        <v>1</v>
      </c>
      <c r="B8" s="72" t="str">
        <f>GRANULOMETRÍA!B8</f>
        <v xml:space="preserve"> KM 30+191.48</v>
      </c>
      <c r="C8" s="72"/>
      <c r="D8" s="72"/>
      <c r="E8" s="21"/>
      <c r="F8" s="17" t="s">
        <v>5</v>
      </c>
      <c r="G8" s="73">
        <f>GRANULOMETRÍA!H8</f>
        <v>43071</v>
      </c>
      <c r="H8" s="74"/>
      <c r="I8" s="75"/>
      <c r="J8" s="13"/>
      <c r="L8" s="2"/>
      <c r="M8" s="2"/>
      <c r="N8" s="2"/>
      <c r="AF8" s="2"/>
    </row>
    <row r="9" spans="1:32" x14ac:dyDescent="0.25">
      <c r="A9" s="16" t="s">
        <v>67</v>
      </c>
      <c r="B9" s="18">
        <f>GRANULOMETRÍA!B9</f>
        <v>2</v>
      </c>
      <c r="C9" s="51" t="s">
        <v>2</v>
      </c>
      <c r="D9" s="18">
        <f>GRANULOMETRÍA!D9</f>
        <v>24</v>
      </c>
      <c r="E9" s="21"/>
      <c r="F9" s="17" t="s">
        <v>6</v>
      </c>
      <c r="G9" s="77" t="str">
        <f>GRANULOMETRÍA!H9</f>
        <v>ALH</v>
      </c>
      <c r="H9" s="77"/>
      <c r="I9" s="78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12</v>
      </c>
      <c r="C10" s="51" t="s">
        <v>4</v>
      </c>
      <c r="D10" s="52" t="str">
        <f>GRANULOMETRÍA!D10</f>
        <v>16.50 m-17.70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6"/>
      <c r="C11" s="76"/>
      <c r="D11" s="76"/>
      <c r="E11" s="23"/>
      <c r="F11" s="24"/>
      <c r="G11" s="24"/>
      <c r="H11" s="23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-21.76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113.9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57"/>
      <c r="E15" s="58"/>
      <c r="F15" s="12"/>
      <c r="G15" s="12"/>
      <c r="H15" s="12"/>
      <c r="I15" s="12"/>
      <c r="J15" s="13"/>
      <c r="AD15" s="99" t="s">
        <v>20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21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22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59" t="s">
        <v>27</v>
      </c>
      <c r="B30" s="60">
        <f>(N13*LN(25))+N14</f>
        <v>43.857262050867959</v>
      </c>
      <c r="C30" s="12"/>
      <c r="D30" s="12"/>
      <c r="E30" s="12"/>
      <c r="F30" s="101" t="s">
        <v>29</v>
      </c>
      <c r="G30" s="101"/>
      <c r="H30" s="101"/>
      <c r="I30" s="12"/>
      <c r="J30" s="13"/>
    </row>
    <row r="31" spans="1:32" x14ac:dyDescent="0.25">
      <c r="A31" s="61" t="s">
        <v>28</v>
      </c>
      <c r="B31" s="60">
        <f>G45</f>
        <v>28.669410150891544</v>
      </c>
      <c r="C31" s="12"/>
      <c r="D31" s="12"/>
      <c r="E31" s="12"/>
      <c r="F31" s="88" t="s">
        <v>69</v>
      </c>
      <c r="G31" s="102"/>
      <c r="H31" s="102"/>
      <c r="I31" s="12"/>
      <c r="J31" s="13"/>
    </row>
    <row r="32" spans="1:32" x14ac:dyDescent="0.25">
      <c r="A32" s="61" t="s">
        <v>23</v>
      </c>
      <c r="B32" s="60">
        <f>B30-B31</f>
        <v>15.187851899976415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2">
        <v>30</v>
      </c>
      <c r="B37" s="63">
        <v>1</v>
      </c>
      <c r="C37" s="64">
        <v>8.782</v>
      </c>
      <c r="D37" s="64">
        <v>18.937999999999999</v>
      </c>
      <c r="E37" s="64">
        <v>16.074000000000002</v>
      </c>
      <c r="F37" s="63">
        <f>D37-E37</f>
        <v>2.8639999999999972</v>
      </c>
      <c r="G37" s="64">
        <f>E37-C37</f>
        <v>7.2920000000000016</v>
      </c>
      <c r="H37" s="65">
        <f>(F37/G37)*100</f>
        <v>39.275918815139832</v>
      </c>
      <c r="I37" s="12"/>
      <c r="J37" s="13"/>
    </row>
    <row r="38" spans="1:10" x14ac:dyDescent="0.25">
      <c r="A38" s="62">
        <v>27</v>
      </c>
      <c r="B38" s="63">
        <v>2</v>
      </c>
      <c r="C38" s="64">
        <v>7.968</v>
      </c>
      <c r="D38" s="64">
        <v>19.809999999999999</v>
      </c>
      <c r="E38" s="64">
        <v>16.228999999999999</v>
      </c>
      <c r="F38" s="64">
        <f t="shared" ref="F38:F40" si="0">D38-E38</f>
        <v>3.5809999999999995</v>
      </c>
      <c r="G38" s="64">
        <f t="shared" ref="G38:G40" si="1">E38-C38</f>
        <v>8.2609999999999992</v>
      </c>
      <c r="H38" s="65">
        <f t="shared" ref="H38:H40" si="2">(F38/G38)*100</f>
        <v>43.348262922164388</v>
      </c>
      <c r="I38" s="12"/>
      <c r="J38" s="13"/>
    </row>
    <row r="39" spans="1:10" x14ac:dyDescent="0.25">
      <c r="A39" s="62">
        <v>22</v>
      </c>
      <c r="B39" s="63">
        <v>3</v>
      </c>
      <c r="C39" s="64">
        <v>7.91</v>
      </c>
      <c r="D39" s="64">
        <v>19.890999999999998</v>
      </c>
      <c r="E39" s="64">
        <v>16.141999999999999</v>
      </c>
      <c r="F39" s="64">
        <f t="shared" si="0"/>
        <v>3.7489999999999988</v>
      </c>
      <c r="G39" s="64">
        <f t="shared" si="1"/>
        <v>8.2319999999999993</v>
      </c>
      <c r="H39" s="65">
        <f t="shared" si="2"/>
        <v>45.541788143828946</v>
      </c>
      <c r="I39" s="12"/>
      <c r="J39" s="13"/>
    </row>
    <row r="40" spans="1:10" x14ac:dyDescent="0.25">
      <c r="A40" s="62">
        <v>20</v>
      </c>
      <c r="B40" s="63">
        <v>4</v>
      </c>
      <c r="C40" s="64">
        <v>7.9249999999999998</v>
      </c>
      <c r="D40" s="64">
        <v>18.533000000000001</v>
      </c>
      <c r="E40" s="64">
        <v>15.032999999999999</v>
      </c>
      <c r="F40" s="64">
        <f t="shared" si="0"/>
        <v>3.5000000000000018</v>
      </c>
      <c r="G40" s="64">
        <f t="shared" si="1"/>
        <v>7.1079999999999997</v>
      </c>
      <c r="H40" s="65">
        <f t="shared" si="2"/>
        <v>49.24029262802479</v>
      </c>
      <c r="I40" s="12"/>
      <c r="J40" s="13"/>
    </row>
    <row r="41" spans="1:10" x14ac:dyDescent="0.25">
      <c r="A41" s="66"/>
      <c r="B41" s="57"/>
      <c r="C41" s="57"/>
      <c r="D41" s="67"/>
      <c r="E41" s="67"/>
      <c r="F41" s="67"/>
      <c r="G41" s="57"/>
      <c r="H41" s="67"/>
      <c r="I41" s="12"/>
      <c r="J41" s="13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8">
        <v>1</v>
      </c>
      <c r="B45" s="69">
        <v>9.5779999999999994</v>
      </c>
      <c r="C45" s="69">
        <v>10.516</v>
      </c>
      <c r="D45" s="69">
        <v>10.307</v>
      </c>
      <c r="E45" s="69">
        <f>C45-D45</f>
        <v>0.20899999999999963</v>
      </c>
      <c r="F45" s="69">
        <f>D45-B45</f>
        <v>0.72900000000000098</v>
      </c>
      <c r="G45" s="27">
        <f>(E45/F45)*100</f>
        <v>28.669410150891544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12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2017-12-29T01:30:31Z</cp:lastPrinted>
  <dcterms:created xsi:type="dcterms:W3CDTF">2017-11-30T15:56:40Z</dcterms:created>
  <dcterms:modified xsi:type="dcterms:W3CDTF">2017-12-29T01:30:34Z</dcterms:modified>
</cp:coreProperties>
</file>