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<sst xmlns="http://schemas.openxmlformats.org/spreadsheetml/2006/main" count="98" uniqueCount="72">
  <si>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</si>
  <si>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</si>
  <si>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</si>
  <si>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</si>
  <si>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</si>
  <si>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</si>
  <si>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</si>
  <si>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</si>
  <si>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</si>
  <si>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</si>
  <si>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</si>
  <si>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</si>
  <si>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</si>
  <si>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</si>
  <si>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</si>
  <si>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</si>
  <si>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</si>
  <si>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</si>
  <si>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</si>
  <si>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</si>
  <si>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</si>
  <si>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</si>
  <si>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</si>
  <si>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</si>
  <si>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</si>
  <si>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</si>
  <si>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</si>
  <si>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</si>
  <si>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</si>
  <si>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</si>
  <si>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</si>
  <si>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</si>
  <si>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</si>
  <si>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</si>
  <si>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</si>
  <si>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</si>
  <si>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</si>
  <si>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</si>
  <si>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</si>
  <si>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</si>
  <si>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</si>
  <si>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</si>
  <si>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</si>
  <si>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</si>
  <si>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</si>
  <si>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</si>
  <si>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</si>
  <si>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</si>
  <si>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</si>
  <si>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</si>
  <si>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</si>
  <si>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</si>
  <si>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</si>
  <si>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</si>
  <si>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</si>
  <si>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</si>
  <si>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</si>
  <si>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</si>
  <si>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</si>
  <si>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</si>
  <si>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</si>
  <si>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</si>
  <si>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</si>
  <si>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</si>
  <si>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</si>
  <si>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</si>
  <si>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</si>
  <si>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</si>
  <si>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13.40 m-16.50 m</t>
  </si>
  <si>
    <t>ML - LIMO DE BAJA PLASTICIDAD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</si>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</sst>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98.8</c:v>
                </c:pt>
                <c:pt idx="9">
                  <c:v>97.2</c:v>
                </c:pt>
                <c:pt idx="10">
                  <c:v>96</c:v>
                </c:pt>
                <c:pt idx="11">
                  <c:v>95.4</c:v>
                </c:pt>
                <c:pt idx="12">
                  <c:v>94.4</c:v>
                </c:pt>
                <c:pt idx="13">
                  <c:v>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3B-4603-A84A-B29D635EA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39872"/>
        <c:axId val="338119680"/>
      </c:scatterChart>
      <c:valAx>
        <c:axId val="236239872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38119680"/>
        <c:crosses val="autoZero"/>
        <c:crossBetween val="midCat"/>
        <c:minorUnit val="10"/>
      </c:valAx>
      <c:valAx>
        <c:axId val="33811968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623987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28</c:v>
                </c:pt>
                <c:pt idx="2">
                  <c:v>22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39.198386690194113</c:v>
                </c:pt>
                <c:pt idx="1">
                  <c:v>43.519591931370243</c:v>
                </c:pt>
                <c:pt idx="2">
                  <c:v>45.790378006872878</c:v>
                </c:pt>
                <c:pt idx="3">
                  <c:v>47.05012568386811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50-481A-B42E-599FDDABA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745088"/>
        <c:axId val="236747008"/>
      </c:scatterChart>
      <c:valAx>
        <c:axId val="23674508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36747008"/>
        <c:crosses val="autoZero"/>
        <c:crossBetween val="midCat"/>
      </c:valAx>
      <c:valAx>
        <c:axId val="236747008"/>
        <c:scaling>
          <c:orientation val="minMax"/>
          <c:max val="48"/>
          <c:min val="38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3674508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3E-48DB-B9EE-7DF307E95A6F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3E-48DB-B9EE-7DF307E95A6F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3E-48DB-B9EE-7DF307E95A6F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3E-48DB-B9EE-7DF307E95A6F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43.574654540671219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14.528411766104679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E3E-48DB-B9EE-7DF307E9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765952"/>
        <c:axId val="236768256"/>
      </c:scatterChart>
      <c:valAx>
        <c:axId val="23676595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768256"/>
        <c:crosses val="autoZero"/>
        <c:crossBetween val="midCat"/>
        <c:majorUnit val="10"/>
        <c:minorUnit val="10"/>
      </c:valAx>
      <c:valAx>
        <c:axId val="23676825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76595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70909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0.46984</cdr:x>
      <cdr:y>0.05445</cdr:y>
    </cdr:from>
    <cdr:to>
      <cdr:x>0.47302</cdr:x>
      <cdr:y>0.76783</cdr:y>
    </cdr:to>
    <cdr:cxnSp macro="">
      <cdr:nvCxnSpPr>
        <cdr:cNvPr id="3" name="2 Conector recto"/>
        <cdr:cNvCxnSpPr/>
      </cdr:nvCxnSpPr>
      <cdr:spPr>
        <a:xfrm xmlns:a="http://schemas.openxmlformats.org/drawingml/2006/main" flipV="1">
          <a:off x="1566333" y="136524"/>
          <a:ext cx="10584" cy="17885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K1" sqref="A1:K58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855468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70</v>
      </c>
      <c r="C7" s="79"/>
      <c r="D7" s="79"/>
      <c r="E7" s="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 t="s">
        <v>71</v>
      </c>
      <c r="C8" s="72"/>
      <c r="D8" s="72"/>
      <c r="E8" s="12"/>
      <c r="F8" s="12"/>
      <c r="G8" s="13" t="s">
        <v>5</v>
      </c>
      <c r="H8" s="73">
        <v>43071</v>
      </c>
      <c r="I8" s="74"/>
      <c r="J8" s="75"/>
      <c r="K8" s="18"/>
    </row>
    <row r="9" spans="1:11" x14ac:dyDescent="0.25">
      <c r="A9" s="11" t="s">
        <v>67</v>
      </c>
      <c r="B9" s="14">
        <v>2</v>
      </c>
      <c r="C9" s="13" t="s">
        <v>2</v>
      </c>
      <c r="D9" s="14">
        <v>20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12</v>
      </c>
      <c r="C10" s="13" t="s">
        <v>4</v>
      </c>
      <c r="D10" s="16" t="s">
        <v>68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69</v>
      </c>
      <c r="C17" s="23">
        <v>652.6</v>
      </c>
      <c r="D17" s="23">
        <v>447</v>
      </c>
      <c r="E17" s="23">
        <f>C17-D17</f>
        <v>205.60000000000002</v>
      </c>
      <c r="F17" s="23">
        <f>D17-B17</f>
        <v>378</v>
      </c>
      <c r="G17" s="23">
        <f>(E17/F17)*100</f>
        <v>54.3915343915344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0</v>
      </c>
      <c r="D31" s="26">
        <f t="shared" ref="D31" si="3">(C31*100)/$F$17</f>
        <v>0</v>
      </c>
      <c r="E31" s="26">
        <f>E30+D31</f>
        <v>0</v>
      </c>
      <c r="F31" s="26">
        <f>100-E31</f>
        <v>100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0.6</v>
      </c>
      <c r="D32" s="38">
        <f>(C32*$F$31)/$C$39</f>
        <v>1.2</v>
      </c>
      <c r="E32" s="26">
        <f>D32</f>
        <v>1.2</v>
      </c>
      <c r="F32" s="26">
        <f>$F$31-E32</f>
        <v>98.8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0.8</v>
      </c>
      <c r="D33" s="38">
        <f t="shared" ref="D33:D38" si="4">(C33*$F$31)/$C$39</f>
        <v>1.6</v>
      </c>
      <c r="E33" s="26">
        <f t="shared" ref="E33:E38" si="5">E32+D33</f>
        <v>2.8</v>
      </c>
      <c r="F33" s="26">
        <f t="shared" ref="F33:F38" si="6">$F$31-E33</f>
        <v>97.2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0.6</v>
      </c>
      <c r="D34" s="38">
        <f t="shared" si="4"/>
        <v>1.2</v>
      </c>
      <c r="E34" s="26">
        <f t="shared" si="5"/>
        <v>4</v>
      </c>
      <c r="F34" s="26">
        <f t="shared" si="6"/>
        <v>96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0.3</v>
      </c>
      <c r="D35" s="38">
        <f t="shared" si="4"/>
        <v>0.6</v>
      </c>
      <c r="E35" s="26">
        <f t="shared" si="5"/>
        <v>4.5999999999999996</v>
      </c>
      <c r="F35" s="26">
        <f t="shared" si="6"/>
        <v>95.4</v>
      </c>
      <c r="G35" s="12"/>
      <c r="H35" s="30" t="s">
        <v>55</v>
      </c>
      <c r="I35" s="39">
        <f>E31</f>
        <v>0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0.5</v>
      </c>
      <c r="D36" s="38">
        <f t="shared" si="4"/>
        <v>1</v>
      </c>
      <c r="E36" s="26">
        <f t="shared" si="5"/>
        <v>5.6</v>
      </c>
      <c r="F36" s="26">
        <f t="shared" si="6"/>
        <v>94.4</v>
      </c>
      <c r="G36" s="12"/>
      <c r="H36" s="30" t="s">
        <v>56</v>
      </c>
      <c r="I36" s="39">
        <f>100-I35-I37</f>
        <v>9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1.7</v>
      </c>
      <c r="D37" s="38">
        <f t="shared" si="4"/>
        <v>3.4</v>
      </c>
      <c r="E37" s="26">
        <f t="shared" si="5"/>
        <v>9</v>
      </c>
      <c r="F37" s="26">
        <f t="shared" si="6"/>
        <v>91</v>
      </c>
      <c r="G37" s="12"/>
      <c r="H37" s="30" t="s">
        <v>57</v>
      </c>
      <c r="I37" s="39">
        <f>D38</f>
        <v>91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45.5</v>
      </c>
      <c r="D38" s="38">
        <f t="shared" si="4"/>
        <v>91</v>
      </c>
      <c r="E38" s="26">
        <f t="shared" si="5"/>
        <v>100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K32" sqref="K32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1.8554687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PUENTE ATIRANTADO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 t="str">
        <f>GRANULOMETRÍA!B8</f>
        <v xml:space="preserve"> KM 30+191.48</v>
      </c>
      <c r="C8" s="72"/>
      <c r="D8" s="72"/>
      <c r="E8" s="17"/>
      <c r="F8" s="13" t="s">
        <v>5</v>
      </c>
      <c r="G8" s="73">
        <f>GRANULOMETRÍA!H8</f>
        <v>43071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51" t="s">
        <v>2</v>
      </c>
      <c r="D9" s="14">
        <f>GRANULOMETRÍA!D9</f>
        <v>20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12</v>
      </c>
      <c r="C10" s="51" t="s">
        <v>4</v>
      </c>
      <c r="D10" s="52" t="str">
        <f>GRANULOMETRÍA!D10</f>
        <v>13.40 m-16.50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-12.68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84.39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57"/>
      <c r="E15" s="58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59" t="s">
        <v>27</v>
      </c>
      <c r="B30" s="60">
        <f>(N13*LN(25))+N14</f>
        <v>43.574654540671219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1" t="s">
        <v>28</v>
      </c>
      <c r="B31" s="60">
        <f>G45</f>
        <v>29.04624277456654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1" t="s">
        <v>23</v>
      </c>
      <c r="B32" s="60">
        <f>B30-B31</f>
        <v>14.528411766104679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2">
        <v>32</v>
      </c>
      <c r="B37" s="63">
        <v>1</v>
      </c>
      <c r="C37" s="64">
        <v>10.236000000000001</v>
      </c>
      <c r="D37" s="64">
        <v>15.757999999999999</v>
      </c>
      <c r="E37" s="64">
        <v>14.202999999999999</v>
      </c>
      <c r="F37" s="63">
        <f>D37-E37</f>
        <v>1.5549999999999997</v>
      </c>
      <c r="G37" s="64">
        <f>E37-C37</f>
        <v>3.9669999999999987</v>
      </c>
      <c r="H37" s="65">
        <f>(F37/G37)*100</f>
        <v>39.198386690194113</v>
      </c>
      <c r="I37" s="12"/>
      <c r="J37" s="18"/>
    </row>
    <row r="38" spans="1:10" x14ac:dyDescent="0.25">
      <c r="A38" s="62">
        <v>28</v>
      </c>
      <c r="B38" s="63">
        <v>2</v>
      </c>
      <c r="C38" s="64">
        <v>10.686999999999999</v>
      </c>
      <c r="D38" s="64">
        <v>16.876999999999999</v>
      </c>
      <c r="E38" s="64">
        <v>15</v>
      </c>
      <c r="F38" s="64">
        <f t="shared" ref="F38:F40" si="0">D38-E38</f>
        <v>1.8769999999999989</v>
      </c>
      <c r="G38" s="64">
        <f t="shared" ref="G38:G40" si="1">E38-C38</f>
        <v>4.3130000000000006</v>
      </c>
      <c r="H38" s="65">
        <f t="shared" ref="H38:H40" si="2">(F38/G38)*100</f>
        <v>43.519591931370243</v>
      </c>
      <c r="I38" s="12"/>
      <c r="J38" s="18"/>
    </row>
    <row r="39" spans="1:10" x14ac:dyDescent="0.25">
      <c r="A39" s="62">
        <v>22</v>
      </c>
      <c r="B39" s="63">
        <v>3</v>
      </c>
      <c r="C39" s="64">
        <v>9.8699999999999992</v>
      </c>
      <c r="D39" s="64">
        <v>16.658000000000001</v>
      </c>
      <c r="E39" s="64">
        <v>14.526</v>
      </c>
      <c r="F39" s="64">
        <f t="shared" si="0"/>
        <v>2.1320000000000014</v>
      </c>
      <c r="G39" s="64">
        <f t="shared" si="1"/>
        <v>4.6560000000000006</v>
      </c>
      <c r="H39" s="65">
        <f t="shared" si="2"/>
        <v>45.790378006872878</v>
      </c>
      <c r="I39" s="12"/>
      <c r="J39" s="18"/>
    </row>
    <row r="40" spans="1:10" x14ac:dyDescent="0.25">
      <c r="A40" s="62">
        <v>18</v>
      </c>
      <c r="B40" s="63">
        <v>4</v>
      </c>
      <c r="C40" s="64">
        <v>10.58</v>
      </c>
      <c r="D40" s="64">
        <v>16.547000000000001</v>
      </c>
      <c r="E40" s="64">
        <v>14.6378</v>
      </c>
      <c r="F40" s="63">
        <f t="shared" si="0"/>
        <v>1.9092000000000002</v>
      </c>
      <c r="G40" s="64">
        <f t="shared" si="1"/>
        <v>4.0578000000000003</v>
      </c>
      <c r="H40" s="65">
        <f t="shared" si="2"/>
        <v>47.05012568386811</v>
      </c>
      <c r="I40" s="12"/>
      <c r="J40" s="18"/>
    </row>
    <row r="41" spans="1:10" x14ac:dyDescent="0.25">
      <c r="A41" s="66"/>
      <c r="B41" s="57"/>
      <c r="C41" s="57"/>
      <c r="D41" s="67"/>
      <c r="E41" s="67"/>
      <c r="F41" s="67"/>
      <c r="G41" s="57"/>
      <c r="H41" s="67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8">
        <v>1</v>
      </c>
      <c r="B45" s="69">
        <v>13.776999999999999</v>
      </c>
      <c r="C45" s="69">
        <v>14.67</v>
      </c>
      <c r="D45" s="69">
        <v>14.468999999999999</v>
      </c>
      <c r="E45" s="69">
        <f>C45-D45</f>
        <v>0.20100000000000051</v>
      </c>
      <c r="F45" s="69">
        <f>D45-B45</f>
        <v>0.69200000000000017</v>
      </c>
      <c r="G45" s="23">
        <f>(E45/F45)*100</f>
        <v>29.04624277456654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2017-12-29T01:31:21Z</cp:lastPrinted>
  <dcterms:created xsi:type="dcterms:W3CDTF">2017-11-30T15:56:40Z</dcterms:created>
  <dcterms:modified xsi:type="dcterms:W3CDTF">2017-12-29T01:31:24Z</dcterms:modified>
</cp:coreProperties>
</file>