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<sst xmlns="http://schemas.openxmlformats.org/spreadsheetml/2006/main" count="98" uniqueCount="72">
  <si>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</si>
  <si>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</si>
  <si>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</si>
  <si>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</si>
  <si>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</si>
  <si>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</si>
  <si>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</si>
  <si>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</si>
  <si>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</si>
  <si>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</si>
  <si>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</si>
  <si>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</si>
  <si>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</si>
  <si>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</si>
  <si>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</si>
  <si>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</si>
  <si>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</si>
  <si>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</si>
  <si>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</si>
  <si>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</si>
  <si>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</si>
  <si>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</si>
  <si>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</si>
  <si>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</si>
  <si>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</si>
  <si>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</si>
  <si>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</si>
  <si>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</si>
  <si>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</si>
  <si>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</si>
  <si>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</si>
  <si>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</si>
  <si>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</si>
  <si>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</si>
  <si>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</si>
  <si>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</si>
  <si>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</si>
  <si>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</si>
  <si>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</si>
  <si>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</si>
  <si>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</si>
  <si>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</si>
  <si>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</si>
  <si>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</si>
  <si>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</si>
  <si>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</si>
  <si>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</si>
  <si>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</si>
  <si>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</si>
  <si>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</si>
  <si>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</si>
  <si>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</si>
  <si>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</si>
  <si>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</si>
  <si>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</si>
  <si>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</si>
  <si>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</si>
  <si>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</si>
  <si>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</si>
  <si>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</si>
  <si>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</si>
  <si>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</si>
  <si>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</si>
  <si>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</si>
  <si>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</si>
  <si>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</si>
  <si>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</si>
  <si>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</si>
  <si>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ML - LIMO ARENOSO DE BAJA PLASTICIDAD</t>
  </si>
  <si>
    <t>0.00 m-2.60 m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</si>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</sst>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99.062950504565109</c:v>
                </c:pt>
                <c:pt idx="8">
                  <c:v>97.279817395482937</c:v>
                </c:pt>
                <c:pt idx="9">
                  <c:v>94.307928880345983</c:v>
                </c:pt>
                <c:pt idx="10">
                  <c:v>84.203507928880342</c:v>
                </c:pt>
                <c:pt idx="11">
                  <c:v>71.919702066314272</c:v>
                </c:pt>
                <c:pt idx="12">
                  <c:v>57.060259490629505</c:v>
                </c:pt>
                <c:pt idx="13">
                  <c:v>44.380201826045166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20-4D35-82AC-C2A40A29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967168"/>
        <c:axId val="168970112"/>
      </c:scatterChart>
      <c:valAx>
        <c:axId val="16896716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970112"/>
        <c:crosses val="autoZero"/>
        <c:crossBetween val="midCat"/>
        <c:minorUnit val="10"/>
      </c:valAx>
      <c:valAx>
        <c:axId val="16897011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96716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28</c:v>
                </c:pt>
                <c:pt idx="2">
                  <c:v>20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37.370242214532837</c:v>
                </c:pt>
                <c:pt idx="1">
                  <c:v>41.538461538461512</c:v>
                </c:pt>
                <c:pt idx="2">
                  <c:v>43.422387554954447</c:v>
                </c:pt>
                <c:pt idx="3">
                  <c:v>45.004849660523817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B6-440B-815D-8EE0104DD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888448"/>
        <c:axId val="172891136"/>
      </c:scatterChart>
      <c:valAx>
        <c:axId val="17288844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72891136"/>
        <c:crosses val="autoZero"/>
        <c:crossBetween val="midCat"/>
      </c:valAx>
      <c:valAx>
        <c:axId val="172891136"/>
        <c:scaling>
          <c:orientation val="minMax"/>
          <c:max val="46"/>
          <c:min val="37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7288844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2B-4557-84D6-D39EB7BFCA63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2B-4557-84D6-D39EB7BFCA63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2B-4557-84D6-D39EB7BFCA63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2B-4557-84D6-D39EB7BFCA63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41.277004354751192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11.254173304522876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42B-4557-84D6-D39EB7BFC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38880"/>
        <c:axId val="195480192"/>
      </c:scatterChart>
      <c:valAx>
        <c:axId val="18493888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5480192"/>
        <c:crosses val="autoZero"/>
        <c:crossBetween val="midCat"/>
        <c:majorUnit val="10"/>
        <c:minorUnit val="10"/>
      </c:valAx>
      <c:valAx>
        <c:axId val="19548019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493888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603250</xdr:colOff>
      <xdr:row>14</xdr:row>
      <xdr:rowOff>137584</xdr:rowOff>
    </xdr:from>
    <xdr:to>
      <xdr:col>1</xdr:col>
      <xdr:colOff>613833</xdr:colOff>
      <xdr:row>24</xdr:row>
      <xdr:rowOff>21167</xdr:rowOff>
    </xdr:to>
    <xdr:cxnSp macro="">
      <xdr:nvCxnSpPr>
        <xdr:cNvPr id="14" name="13 Conector recto"/>
        <xdr:cNvCxnSpPr/>
      </xdr:nvCxnSpPr>
      <xdr:spPr>
        <a:xfrm flipV="1">
          <a:off x="1576917" y="2815167"/>
          <a:ext cx="10583" cy="1788583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L6" sqref="L6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3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97" t="s">
        <v>70</v>
      </c>
      <c r="C7" s="97"/>
      <c r="D7" s="97"/>
      <c r="E7" s="9"/>
      <c r="F7" s="9"/>
      <c r="G7" s="16" t="s">
        <v>25</v>
      </c>
      <c r="H7" s="89" t="s">
        <v>53</v>
      </c>
      <c r="I7" s="89"/>
      <c r="J7" s="90"/>
      <c r="K7" s="13"/>
    </row>
    <row r="8" spans="1:11" x14ac:dyDescent="0.25">
      <c r="A8" s="17" t="s">
        <v>1</v>
      </c>
      <c r="B8" s="91" t="s">
        <v>71</v>
      </c>
      <c r="C8" s="91"/>
      <c r="D8" s="91"/>
      <c r="E8" s="12"/>
      <c r="F8" s="12"/>
      <c r="G8" s="19" t="s">
        <v>5</v>
      </c>
      <c r="H8" s="92">
        <v>43071</v>
      </c>
      <c r="I8" s="73"/>
      <c r="J8" s="93"/>
      <c r="K8" s="13"/>
    </row>
    <row r="9" spans="1:11" x14ac:dyDescent="0.25">
      <c r="A9" s="17" t="s">
        <v>67</v>
      </c>
      <c r="B9" s="20">
        <v>2</v>
      </c>
      <c r="C9" s="19" t="s">
        <v>2</v>
      </c>
      <c r="D9" s="20">
        <v>2</v>
      </c>
      <c r="E9" s="12"/>
      <c r="F9" s="12"/>
      <c r="G9" s="19" t="s">
        <v>6</v>
      </c>
      <c r="H9" s="95" t="s">
        <v>17</v>
      </c>
      <c r="I9" s="95"/>
      <c r="J9" s="96"/>
      <c r="K9" s="13"/>
    </row>
    <row r="10" spans="1:11" x14ac:dyDescent="0.25">
      <c r="A10" s="17" t="s">
        <v>3</v>
      </c>
      <c r="B10" s="22">
        <v>7</v>
      </c>
      <c r="C10" s="19" t="s">
        <v>4</v>
      </c>
      <c r="D10" s="48" t="s">
        <v>69</v>
      </c>
      <c r="E10" s="12"/>
      <c r="F10" s="12"/>
      <c r="G10" s="12"/>
      <c r="H10" s="18"/>
      <c r="I10" s="18"/>
      <c r="J10" s="13"/>
      <c r="K10" s="13"/>
    </row>
    <row r="11" spans="1:11" ht="15.75" thickBot="1" x14ac:dyDescent="0.3">
      <c r="A11" s="25"/>
      <c r="B11" s="94"/>
      <c r="C11" s="94"/>
      <c r="D11" s="94"/>
      <c r="E11" s="26"/>
      <c r="F11" s="27"/>
      <c r="G11" s="27"/>
      <c r="H11" s="26"/>
      <c r="I11" s="26"/>
      <c r="J11" s="47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3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3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3"/>
    </row>
    <row r="17" spans="1:16" x14ac:dyDescent="0.25">
      <c r="A17" s="49">
        <v>1</v>
      </c>
      <c r="B17" s="45">
        <v>65.5</v>
      </c>
      <c r="C17" s="45">
        <v>522.79999999999995</v>
      </c>
      <c r="D17" s="45">
        <v>481.7</v>
      </c>
      <c r="E17" s="45">
        <f>C17-D17</f>
        <v>41.099999999999966</v>
      </c>
      <c r="F17" s="45">
        <f>D17-B17</f>
        <v>416.2</v>
      </c>
      <c r="G17" s="45">
        <f>(E17/F17)*100</f>
        <v>9.8750600672753404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3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3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3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12"/>
      <c r="H24" s="53"/>
      <c r="I24" s="54"/>
      <c r="J24" s="55"/>
      <c r="K24" s="13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12"/>
      <c r="H25" s="56" t="s">
        <v>59</v>
      </c>
      <c r="I25" s="57">
        <v>0</v>
      </c>
      <c r="J25" s="58"/>
      <c r="K25" s="13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12"/>
      <c r="H26" s="56" t="s">
        <v>60</v>
      </c>
      <c r="I26" s="57">
        <v>0</v>
      </c>
      <c r="J26" s="58"/>
      <c r="K26" s="13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12"/>
      <c r="H27" s="56" t="s">
        <v>61</v>
      </c>
      <c r="I27" s="57">
        <v>0</v>
      </c>
      <c r="J27" s="58"/>
      <c r="K27" s="13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12"/>
      <c r="H28" s="56" t="s">
        <v>62</v>
      </c>
      <c r="I28" s="59" t="str">
        <f>IF(I27=0, "NO DETERMINADO", I27/I25)</f>
        <v>NO DETERMINADO</v>
      </c>
      <c r="J28" s="60"/>
      <c r="K28" s="13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12"/>
      <c r="H29" s="56" t="s">
        <v>63</v>
      </c>
      <c r="I29" s="59" t="str">
        <f>IF(I26=0,"NO DETERMINADO", (I26*I26)/(I25*I27))</f>
        <v>NO DETERMINADO</v>
      </c>
      <c r="J29" s="60"/>
      <c r="K29" s="13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12"/>
      <c r="H30" s="61"/>
      <c r="I30" s="62"/>
      <c r="J30" s="63"/>
      <c r="K30" s="13"/>
    </row>
    <row r="31" spans="1:16" x14ac:dyDescent="0.25">
      <c r="A31" s="50" t="s">
        <v>51</v>
      </c>
      <c r="B31" s="51">
        <v>4.75</v>
      </c>
      <c r="C31" s="52">
        <v>3.9</v>
      </c>
      <c r="D31" s="52">
        <f t="shared" ref="D31" si="3">(C31*100)/$F$17</f>
        <v>0.93704949543488714</v>
      </c>
      <c r="E31" s="52">
        <f>E30+D31</f>
        <v>0.93704949543488714</v>
      </c>
      <c r="F31" s="52">
        <f>100-E31</f>
        <v>99.062950504565109</v>
      </c>
      <c r="G31" s="12"/>
      <c r="H31" s="12"/>
      <c r="I31" s="12"/>
      <c r="J31" s="12"/>
      <c r="K31" s="13"/>
    </row>
    <row r="32" spans="1:16" x14ac:dyDescent="0.25">
      <c r="A32" s="50" t="s">
        <v>34</v>
      </c>
      <c r="B32" s="51">
        <v>2</v>
      </c>
      <c r="C32" s="64">
        <v>0.9</v>
      </c>
      <c r="D32" s="64">
        <f>(C32*$F$31)/$C$39</f>
        <v>1.783133109082172</v>
      </c>
      <c r="E32" s="52">
        <f>D32</f>
        <v>1.783133109082172</v>
      </c>
      <c r="F32" s="52">
        <f>$F$31-E32</f>
        <v>97.279817395482937</v>
      </c>
      <c r="G32" s="12"/>
      <c r="H32" s="75" t="s">
        <v>54</v>
      </c>
      <c r="I32" s="76"/>
      <c r="J32" s="77"/>
      <c r="K32" s="13"/>
    </row>
    <row r="33" spans="1:11" x14ac:dyDescent="0.25">
      <c r="A33" s="50" t="s">
        <v>35</v>
      </c>
      <c r="B33" s="65">
        <v>0.85</v>
      </c>
      <c r="C33" s="64">
        <v>1.5</v>
      </c>
      <c r="D33" s="64">
        <f t="shared" ref="D33:D38" si="4">(C33*$F$31)/$C$39</f>
        <v>2.9718885151369534</v>
      </c>
      <c r="E33" s="52">
        <f t="shared" ref="E33:E38" si="5">E32+D33</f>
        <v>4.7550216242191254</v>
      </c>
      <c r="F33" s="52">
        <f t="shared" ref="F33:F38" si="6">$F$31-E33</f>
        <v>94.307928880345983</v>
      </c>
      <c r="G33" s="12"/>
      <c r="H33" s="78"/>
      <c r="I33" s="79"/>
      <c r="J33" s="80"/>
      <c r="K33" s="13"/>
    </row>
    <row r="34" spans="1:11" x14ac:dyDescent="0.25">
      <c r="A34" s="50" t="s">
        <v>36</v>
      </c>
      <c r="B34" s="65">
        <v>0.42499999999999999</v>
      </c>
      <c r="C34" s="64">
        <v>5.0999999999999996</v>
      </c>
      <c r="D34" s="64">
        <f t="shared" si="4"/>
        <v>10.10442095146564</v>
      </c>
      <c r="E34" s="52">
        <f t="shared" si="5"/>
        <v>14.859442575684765</v>
      </c>
      <c r="F34" s="52">
        <f t="shared" si="6"/>
        <v>84.203507928880342</v>
      </c>
      <c r="G34" s="12"/>
      <c r="H34" s="53"/>
      <c r="I34" s="54"/>
      <c r="J34" s="55"/>
      <c r="K34" s="13"/>
    </row>
    <row r="35" spans="1:11" x14ac:dyDescent="0.25">
      <c r="A35" s="50" t="s">
        <v>37</v>
      </c>
      <c r="B35" s="65">
        <v>0.25</v>
      </c>
      <c r="C35" s="64">
        <v>6.2</v>
      </c>
      <c r="D35" s="64">
        <f t="shared" si="4"/>
        <v>12.283805862566073</v>
      </c>
      <c r="E35" s="52">
        <f t="shared" si="5"/>
        <v>27.143248438250836</v>
      </c>
      <c r="F35" s="52">
        <f t="shared" si="6"/>
        <v>71.919702066314272</v>
      </c>
      <c r="G35" s="12"/>
      <c r="H35" s="56" t="s">
        <v>55</v>
      </c>
      <c r="I35" s="66">
        <f>E31</f>
        <v>0.93704949543488714</v>
      </c>
      <c r="J35" s="67"/>
      <c r="K35" s="13"/>
    </row>
    <row r="36" spans="1:11" x14ac:dyDescent="0.25">
      <c r="A36" s="50" t="s">
        <v>38</v>
      </c>
      <c r="B36" s="65">
        <v>0.15</v>
      </c>
      <c r="C36" s="64">
        <v>7.5</v>
      </c>
      <c r="D36" s="64">
        <f t="shared" si="4"/>
        <v>14.859442575684765</v>
      </c>
      <c r="E36" s="52">
        <f t="shared" si="5"/>
        <v>42.002691013935603</v>
      </c>
      <c r="F36" s="52">
        <f t="shared" si="6"/>
        <v>57.060259490629505</v>
      </c>
      <c r="G36" s="12"/>
      <c r="H36" s="56" t="s">
        <v>56</v>
      </c>
      <c r="I36" s="66">
        <f>100-I35-I37</f>
        <v>54.682748678519943</v>
      </c>
      <c r="J36" s="67"/>
      <c r="K36" s="13"/>
    </row>
    <row r="37" spans="1:11" x14ac:dyDescent="0.25">
      <c r="A37" s="50" t="s">
        <v>39</v>
      </c>
      <c r="B37" s="65">
        <v>7.4999999999999997E-2</v>
      </c>
      <c r="C37" s="64">
        <v>6.4</v>
      </c>
      <c r="D37" s="64">
        <f t="shared" si="4"/>
        <v>12.680057664584336</v>
      </c>
      <c r="E37" s="52">
        <f t="shared" si="5"/>
        <v>54.682748678519943</v>
      </c>
      <c r="F37" s="52">
        <f t="shared" si="6"/>
        <v>44.380201826045166</v>
      </c>
      <c r="G37" s="12"/>
      <c r="H37" s="56" t="s">
        <v>57</v>
      </c>
      <c r="I37" s="66">
        <f>D38</f>
        <v>44.380201826045166</v>
      </c>
      <c r="J37" s="67"/>
      <c r="K37" s="13"/>
    </row>
    <row r="38" spans="1:11" x14ac:dyDescent="0.25">
      <c r="A38" s="50" t="s">
        <v>40</v>
      </c>
      <c r="B38" s="65" t="s">
        <v>41</v>
      </c>
      <c r="C38" s="64">
        <f>50-SUM(C32:C37)</f>
        <v>22.4</v>
      </c>
      <c r="D38" s="64">
        <f t="shared" si="4"/>
        <v>44.380201826045166</v>
      </c>
      <c r="E38" s="52">
        <f t="shared" si="5"/>
        <v>99.062950504565109</v>
      </c>
      <c r="F38" s="52">
        <f t="shared" si="6"/>
        <v>0</v>
      </c>
      <c r="G38" s="12"/>
      <c r="H38" s="61"/>
      <c r="I38" s="62"/>
      <c r="J38" s="63"/>
      <c r="K38" s="13"/>
    </row>
    <row r="39" spans="1:11" x14ac:dyDescent="0.25">
      <c r="A39" s="83" t="s">
        <v>42</v>
      </c>
      <c r="B39" s="84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30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6"/>
      <c r="B58" s="27"/>
      <c r="C58" s="27"/>
      <c r="D58" s="27"/>
      <c r="E58" s="27"/>
      <c r="F58" s="27"/>
      <c r="G58" s="27"/>
      <c r="H58" s="27"/>
      <c r="I58" s="27"/>
      <c r="J58" s="27"/>
      <c r="K58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9" sqref="M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97" t="str">
        <f>GRANULOMETRÍA!B7</f>
        <v>PUENTE ATIRANTADO</v>
      </c>
      <c r="C7" s="97"/>
      <c r="D7" s="97"/>
      <c r="E7" s="15"/>
      <c r="F7" s="16" t="s">
        <v>25</v>
      </c>
      <c r="G7" s="89" t="s">
        <v>26</v>
      </c>
      <c r="H7" s="89"/>
      <c r="I7" s="90"/>
      <c r="J7" s="13"/>
      <c r="L7" s="2"/>
      <c r="M7" s="2"/>
      <c r="N7" s="2"/>
      <c r="AF7" s="2"/>
    </row>
    <row r="8" spans="1:32" x14ac:dyDescent="0.25">
      <c r="A8" s="17" t="s">
        <v>1</v>
      </c>
      <c r="B8" s="91" t="str">
        <f>GRANULOMETRÍA!B8</f>
        <v xml:space="preserve"> KM 30+191.48</v>
      </c>
      <c r="C8" s="91"/>
      <c r="D8" s="91"/>
      <c r="E8" s="18"/>
      <c r="F8" s="19" t="s">
        <v>5</v>
      </c>
      <c r="G8" s="92">
        <f>GRANULOMETRÍA!H8</f>
        <v>43071</v>
      </c>
      <c r="H8" s="73"/>
      <c r="I8" s="93"/>
      <c r="J8" s="13"/>
      <c r="L8" s="2"/>
      <c r="M8" s="2"/>
      <c r="N8" s="2"/>
      <c r="AF8" s="2"/>
    </row>
    <row r="9" spans="1:32" x14ac:dyDescent="0.25">
      <c r="A9" s="17" t="s">
        <v>67</v>
      </c>
      <c r="B9" s="20">
        <f>GRANULOMETRÍA!B9</f>
        <v>2</v>
      </c>
      <c r="C9" s="21" t="s">
        <v>2</v>
      </c>
      <c r="D9" s="20">
        <f>GRANULOMETRÍA!D9</f>
        <v>2</v>
      </c>
      <c r="E9" s="18"/>
      <c r="F9" s="19" t="s">
        <v>6</v>
      </c>
      <c r="G9" s="95" t="str">
        <f>GRANULOMETRÍA!H9</f>
        <v>ALH</v>
      </c>
      <c r="H9" s="95"/>
      <c r="I9" s="96"/>
      <c r="J9" s="13"/>
      <c r="L9" s="2"/>
      <c r="M9" s="2"/>
      <c r="N9" s="2"/>
      <c r="AD9" s="5"/>
      <c r="AE9" s="6"/>
      <c r="AF9" s="2"/>
    </row>
    <row r="10" spans="1:32" x14ac:dyDescent="0.25">
      <c r="A10" s="17" t="s">
        <v>3</v>
      </c>
      <c r="B10" s="22">
        <f>GRANULOMETRÍA!B10</f>
        <v>7</v>
      </c>
      <c r="C10" s="21" t="s">
        <v>4</v>
      </c>
      <c r="D10" s="23" t="str">
        <f>GRANULOMETRÍA!D10</f>
        <v>0.00 m-2.60 m</v>
      </c>
      <c r="E10" s="18"/>
      <c r="F10" s="18"/>
      <c r="G10" s="18"/>
      <c r="H10" s="18"/>
      <c r="I10" s="24"/>
      <c r="J10" s="24"/>
      <c r="L10" s="2"/>
      <c r="M10" s="2"/>
      <c r="N10" s="2"/>
      <c r="AD10" s="7"/>
      <c r="AE10" s="7"/>
      <c r="AF10" s="2"/>
    </row>
    <row r="11" spans="1:32" ht="15" customHeight="1" thickBot="1" x14ac:dyDescent="0.3">
      <c r="A11" s="25"/>
      <c r="B11" s="94"/>
      <c r="C11" s="94"/>
      <c r="D11" s="94"/>
      <c r="E11" s="26"/>
      <c r="F11" s="27"/>
      <c r="G11" s="27"/>
      <c r="H11" s="26"/>
      <c r="I11" s="28"/>
      <c r="J11" s="24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11"/>
      <c r="B12" s="12"/>
      <c r="C12" s="29"/>
      <c r="D12" s="12"/>
      <c r="E12" s="30"/>
      <c r="F12" s="30"/>
      <c r="G12" s="12"/>
      <c r="H12" s="12"/>
      <c r="I12" s="12"/>
      <c r="J12" s="13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29"/>
      <c r="D13" s="12"/>
      <c r="E13" s="31"/>
      <c r="F13" s="31"/>
      <c r="G13" s="12"/>
      <c r="H13" s="12"/>
      <c r="I13" s="12"/>
      <c r="J13" s="13"/>
      <c r="M13" s="3" t="s">
        <v>15</v>
      </c>
      <c r="N13" s="4">
        <v>-11.39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29"/>
      <c r="D14" s="31"/>
      <c r="E14" s="31"/>
      <c r="F14" s="31"/>
      <c r="G14" s="12"/>
      <c r="H14" s="12"/>
      <c r="I14" s="12"/>
      <c r="J14" s="13"/>
      <c r="M14" s="3" t="s">
        <v>16</v>
      </c>
      <c r="N14" s="4">
        <v>77.94</v>
      </c>
      <c r="AD14" s="5"/>
      <c r="AE14" s="5"/>
      <c r="AF14" s="2"/>
    </row>
    <row r="15" spans="1:32" ht="15" customHeight="1" x14ac:dyDescent="0.25">
      <c r="A15" s="11"/>
      <c r="B15" s="29"/>
      <c r="C15" s="29"/>
      <c r="D15" s="32"/>
      <c r="E15" s="33"/>
      <c r="F15" s="12"/>
      <c r="G15" s="12"/>
      <c r="H15" s="12"/>
      <c r="I15" s="12"/>
      <c r="J15" s="13"/>
      <c r="AD15" s="101" t="s">
        <v>20</v>
      </c>
      <c r="AE15" s="101"/>
      <c r="AF15" s="2"/>
    </row>
    <row r="16" spans="1:32" x14ac:dyDescent="0.25">
      <c r="A16" s="11"/>
      <c r="B16" s="29"/>
      <c r="C16" s="29"/>
      <c r="D16" s="29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29"/>
      <c r="C17" s="29"/>
      <c r="D17" s="29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29"/>
      <c r="C18" s="29"/>
      <c r="D18" s="29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29"/>
      <c r="C19" s="29"/>
      <c r="D19" s="29"/>
      <c r="E19" s="12"/>
      <c r="F19" s="12"/>
      <c r="G19" s="12"/>
      <c r="H19" s="12"/>
      <c r="I19" s="12"/>
      <c r="J19" s="13"/>
      <c r="AD19" s="101" t="s">
        <v>21</v>
      </c>
      <c r="AE19" s="101"/>
      <c r="AF19" s="2"/>
    </row>
    <row r="20" spans="1:32" x14ac:dyDescent="0.25">
      <c r="A20" s="11"/>
      <c r="B20" s="29"/>
      <c r="C20" s="29"/>
      <c r="D20" s="29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29"/>
      <c r="C21" s="29"/>
      <c r="D21" s="29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29"/>
      <c r="C22" s="29"/>
      <c r="D22" s="29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29"/>
      <c r="C23" s="29"/>
      <c r="D23" s="29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0" t="s">
        <v>22</v>
      </c>
      <c r="AE25" s="100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34" t="s">
        <v>27</v>
      </c>
      <c r="B30" s="35">
        <f>(N13*LN(25))+N14</f>
        <v>41.277004354751192</v>
      </c>
      <c r="C30" s="12"/>
      <c r="D30" s="12"/>
      <c r="E30" s="12"/>
      <c r="F30" s="98" t="s">
        <v>29</v>
      </c>
      <c r="G30" s="98"/>
      <c r="H30" s="98"/>
      <c r="I30" s="12"/>
      <c r="J30" s="13"/>
    </row>
    <row r="31" spans="1:32" x14ac:dyDescent="0.25">
      <c r="A31" s="36" t="s">
        <v>28</v>
      </c>
      <c r="B31" s="35">
        <f>G45</f>
        <v>30.022831050228316</v>
      </c>
      <c r="C31" s="12"/>
      <c r="D31" s="12"/>
      <c r="E31" s="12"/>
      <c r="F31" s="70" t="s">
        <v>68</v>
      </c>
      <c r="G31" s="99"/>
      <c r="H31" s="99"/>
      <c r="I31" s="12"/>
      <c r="J31" s="13"/>
    </row>
    <row r="32" spans="1:32" x14ac:dyDescent="0.25">
      <c r="A32" s="36" t="s">
        <v>23</v>
      </c>
      <c r="B32" s="35">
        <f>B30-B31</f>
        <v>11.254173304522876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3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3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3"/>
    </row>
    <row r="37" spans="1:10" x14ac:dyDescent="0.25">
      <c r="A37" s="37">
        <v>32</v>
      </c>
      <c r="B37" s="38">
        <v>1</v>
      </c>
      <c r="C37" s="39">
        <v>13.678000000000001</v>
      </c>
      <c r="D37" s="39">
        <v>16.853999999999999</v>
      </c>
      <c r="E37" s="39">
        <v>15.99</v>
      </c>
      <c r="F37" s="38">
        <f>D37-E37</f>
        <v>0.86399999999999899</v>
      </c>
      <c r="G37" s="39">
        <f>E37-C37</f>
        <v>2.3119999999999994</v>
      </c>
      <c r="H37" s="40">
        <f>(F37/G37)*100</f>
        <v>37.370242214532837</v>
      </c>
      <c r="I37" s="12"/>
      <c r="J37" s="13"/>
    </row>
    <row r="38" spans="1:10" x14ac:dyDescent="0.25">
      <c r="A38" s="37">
        <v>28</v>
      </c>
      <c r="B38" s="38">
        <v>2</v>
      </c>
      <c r="C38" s="39">
        <v>13.984999999999999</v>
      </c>
      <c r="D38" s="39">
        <v>16.652999999999999</v>
      </c>
      <c r="E38" s="39">
        <v>15.87</v>
      </c>
      <c r="F38" s="39">
        <f t="shared" ref="F38:F40" si="0">D38-E38</f>
        <v>0.78299999999999947</v>
      </c>
      <c r="G38" s="39">
        <f t="shared" ref="G38:G40" si="1">E38-C38</f>
        <v>1.8849999999999998</v>
      </c>
      <c r="H38" s="40">
        <f t="shared" ref="H38:H40" si="2">(F38/G38)*100</f>
        <v>41.538461538461512</v>
      </c>
      <c r="I38" s="12"/>
      <c r="J38" s="13"/>
    </row>
    <row r="39" spans="1:10" x14ac:dyDescent="0.25">
      <c r="A39" s="37">
        <v>20</v>
      </c>
      <c r="B39" s="38">
        <v>3</v>
      </c>
      <c r="C39" s="39">
        <v>14.157999999999999</v>
      </c>
      <c r="D39" s="39">
        <v>18.399000000000001</v>
      </c>
      <c r="E39" s="39">
        <v>17.114999999999998</v>
      </c>
      <c r="F39" s="39">
        <f t="shared" si="0"/>
        <v>1.2840000000000025</v>
      </c>
      <c r="G39" s="39">
        <f t="shared" si="1"/>
        <v>2.956999999999999</v>
      </c>
      <c r="H39" s="40">
        <f t="shared" si="2"/>
        <v>43.422387554954447</v>
      </c>
      <c r="I39" s="12"/>
      <c r="J39" s="13"/>
    </row>
    <row r="40" spans="1:10" x14ac:dyDescent="0.25">
      <c r="A40" s="37">
        <v>18</v>
      </c>
      <c r="B40" s="38">
        <v>4</v>
      </c>
      <c r="C40" s="39">
        <v>13.894</v>
      </c>
      <c r="D40" s="39">
        <v>16.884</v>
      </c>
      <c r="E40" s="39">
        <v>15.956</v>
      </c>
      <c r="F40" s="38">
        <f t="shared" si="0"/>
        <v>0.92800000000000082</v>
      </c>
      <c r="G40" s="39">
        <f t="shared" si="1"/>
        <v>2.0619999999999994</v>
      </c>
      <c r="H40" s="40">
        <f t="shared" si="2"/>
        <v>45.004849660523817</v>
      </c>
      <c r="I40" s="12"/>
      <c r="J40" s="13"/>
    </row>
    <row r="41" spans="1:10" x14ac:dyDescent="0.25">
      <c r="A41" s="41"/>
      <c r="B41" s="32"/>
      <c r="C41" s="32"/>
      <c r="D41" s="42"/>
      <c r="E41" s="42"/>
      <c r="F41" s="42"/>
      <c r="G41" s="32"/>
      <c r="H41" s="42"/>
      <c r="I41" s="12"/>
      <c r="J41" s="13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8"/>
      <c r="I42" s="12"/>
      <c r="J42" s="13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3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3"/>
    </row>
    <row r="45" spans="1:10" x14ac:dyDescent="0.25">
      <c r="A45" s="43">
        <v>1</v>
      </c>
      <c r="B45" s="44">
        <v>11.499000000000001</v>
      </c>
      <c r="C45" s="44">
        <v>12.638</v>
      </c>
      <c r="D45" s="44">
        <v>12.375</v>
      </c>
      <c r="E45" s="44">
        <f>C45-D45</f>
        <v>0.2629999999999999</v>
      </c>
      <c r="F45" s="44">
        <f>D45-B45</f>
        <v>0.87599999999999945</v>
      </c>
      <c r="G45" s="45">
        <f>(E45/F45)*100</f>
        <v>30.022831050228316</v>
      </c>
      <c r="H45" s="12"/>
      <c r="I45" s="12"/>
      <c r="J45" s="13"/>
    </row>
    <row r="46" spans="1:10" x14ac:dyDescent="0.25">
      <c r="A46" s="11"/>
      <c r="B46" s="18"/>
      <c r="C46" s="18"/>
      <c r="D46" s="18"/>
      <c r="E46" s="18"/>
      <c r="F46" s="18"/>
      <c r="G46" s="18"/>
      <c r="H46" s="12"/>
      <c r="I46" s="12"/>
      <c r="J46" s="13"/>
    </row>
    <row r="47" spans="1:10" ht="15.75" thickBot="1" x14ac:dyDescent="0.3">
      <c r="A47" s="46"/>
      <c r="B47" s="27"/>
      <c r="C47" s="27"/>
      <c r="D47" s="27"/>
      <c r="E47" s="27"/>
      <c r="F47" s="27"/>
      <c r="G47" s="27"/>
      <c r="H47" s="27"/>
      <c r="I47" s="27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2017-12-29T01:35:37Z</cp:lastPrinted>
  <dcterms:created xsi:type="dcterms:W3CDTF">2017-11-30T15:56:40Z</dcterms:created>
  <dcterms:modified xsi:type="dcterms:W3CDTF">2017-12-29T01:35:39Z</dcterms:modified>
</cp:coreProperties>
</file>