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<sst xmlns="http://schemas.openxmlformats.org/spreadsheetml/2006/main" count="98" uniqueCount="72">
  <si>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</si>
  <si>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</si>
  <si>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</si>
  <si>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</si>
  <si>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</si>
  <si>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</si>
  <si>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</si>
  <si>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</si>
  <si>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</si>
  <si>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</si>
  <si>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</si>
  <si>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</si>
  <si>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</si>
  <si>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</si>
  <si>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</si>
  <si>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</si>
  <si>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</si>
  <si>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</si>
  <si>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</si>
  <si>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</si>
  <si>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</si>
  <si>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</si>
  <si>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</si>
  <si>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</si>
  <si>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</si>
  <si>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</si>
  <si>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</si>
  <si>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</si>
  <si>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</si>
  <si>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</si>
  <si>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</si>
  <si>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</si>
  <si>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</si>
  <si>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</si>
  <si>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</si>
  <si>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</si>
  <si>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</si>
  <si>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</si>
  <si>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</si>
  <si>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</si>
  <si>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</si>
  <si>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</si>
  <si>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</si>
  <si>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</si>
  <si>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</si>
  <si>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</si>
  <si>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</si>
  <si>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</si>
  <si>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</si>
  <si>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</si>
  <si>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</si>
  <si>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</si>
  <si>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</si>
  <si>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</si>
  <si>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</si>
  <si>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</si>
  <si>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</si>
  <si>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</si>
  <si>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</si>
  <si>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</si>
  <si>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</si>
  <si>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</si>
  <si>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</si>
  <si>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</si>
  <si>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</si>
  <si>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</si>
  <si>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</si>
  <si>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</si>
  <si>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</si>
  <si>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ABJ</t>
  </si>
  <si>
    <t>16.60 - 17.05 m</t>
  </si>
  <si>
    <t xml:space="preserve">SM- ARENA LIMOSA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</si>
</sst>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97.5</c:v>
                </c:pt>
                <c:pt idx="9">
                  <c:v>92.5</c:v>
                </c:pt>
                <c:pt idx="10">
                  <c:v>83.12</c:v>
                </c:pt>
                <c:pt idx="11">
                  <c:v>63.56</c:v>
                </c:pt>
                <c:pt idx="12">
                  <c:v>44.540000000000006</c:v>
                </c:pt>
                <c:pt idx="13">
                  <c:v>25.580000000000013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95B-4952-BC9E-5D49BFA45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183680"/>
        <c:axId val="168273792"/>
      </c:scatterChart>
      <c:valAx>
        <c:axId val="168183680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68273792"/>
        <c:crosses val="autoZero"/>
        <c:crossBetween val="midCat"/>
        <c:minorUnit val="10"/>
      </c:valAx>
      <c:valAx>
        <c:axId val="168273792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6818368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26</c:v>
                </c:pt>
                <c:pt idx="2">
                  <c:v>20</c:v>
                </c:pt>
                <c:pt idx="3">
                  <c:v>18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26.116996775679446</c:v>
                </c:pt>
                <c:pt idx="1">
                  <c:v>28.434120945134193</c:v>
                </c:pt>
                <c:pt idx="2">
                  <c:v>29.880478087649347</c:v>
                </c:pt>
                <c:pt idx="3">
                  <c:v>31.388415672913261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68-47B9-B7D3-ADF8D8AC6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384384"/>
        <c:axId val="168469248"/>
      </c:scatterChart>
      <c:valAx>
        <c:axId val="168384384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168469248"/>
        <c:crosses val="autoZero"/>
        <c:crossBetween val="midCat"/>
      </c:valAx>
      <c:valAx>
        <c:axId val="168469248"/>
        <c:scaling>
          <c:orientation val="minMax"/>
          <c:max val="32"/>
          <c:min val="26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168384384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80-463F-91CD-89C409AA7ED6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80-463F-91CD-89C409AA7ED6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480-463F-91CD-89C409AA7ED6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480-463F-91CD-89C409AA7ED6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28.18526204408127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4.5425299950445925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480-463F-91CD-89C409AA7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617920"/>
        <c:axId val="173826048"/>
      </c:scatterChart>
      <c:valAx>
        <c:axId val="17361792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3826048"/>
        <c:crosses val="autoZero"/>
        <c:crossBetween val="midCat"/>
        <c:majorUnit val="10"/>
        <c:minorUnit val="10"/>
      </c:valAx>
      <c:valAx>
        <c:axId val="173826048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361792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52915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2915" y="0"/>
          <a:ext cx="6689829" cy="1066800"/>
          <a:chOff x="52915" y="9525"/>
          <a:chExt cx="6679246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915" y="60324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52915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52915" y="0"/>
          <a:ext cx="6668663" cy="1066800"/>
          <a:chOff x="52915" y="9525"/>
          <a:chExt cx="6679246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915" y="60324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id="{C1891E0C-6567-4B52-A0C4-9557A389B9FB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G20" sqref="G20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71" t="s">
        <v>52</v>
      </c>
      <c r="I7" s="71"/>
      <c r="J7" s="72"/>
      <c r="K7" s="13"/>
    </row>
    <row r="8" spans="1:11" x14ac:dyDescent="0.25">
      <c r="A8" s="16" t="s">
        <v>1</v>
      </c>
      <c r="B8" s="73" t="s">
        <v>68</v>
      </c>
      <c r="C8" s="73"/>
      <c r="D8" s="73"/>
      <c r="E8" s="12"/>
      <c r="F8" s="12"/>
      <c r="G8" s="17" t="s">
        <v>5</v>
      </c>
      <c r="H8" s="74">
        <v>43074</v>
      </c>
      <c r="I8" s="75"/>
      <c r="J8" s="76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>
        <v>25</v>
      </c>
      <c r="E9" s="12"/>
      <c r="F9" s="12"/>
      <c r="G9" s="17" t="s">
        <v>6</v>
      </c>
      <c r="H9" s="78" t="s">
        <v>69</v>
      </c>
      <c r="I9" s="78"/>
      <c r="J9" s="79"/>
      <c r="K9" s="13"/>
    </row>
    <row r="10" spans="1:11" x14ac:dyDescent="0.25">
      <c r="A10" s="16" t="s">
        <v>3</v>
      </c>
      <c r="B10" s="19">
        <v>10</v>
      </c>
      <c r="C10" s="17" t="s">
        <v>4</v>
      </c>
      <c r="D10" s="20" t="s">
        <v>70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77"/>
      <c r="C11" s="77"/>
      <c r="D11" s="77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90" t="s">
        <v>51</v>
      </c>
      <c r="B14" s="75"/>
      <c r="C14" s="75"/>
      <c r="D14" s="75"/>
      <c r="E14" s="75"/>
      <c r="F14" s="75"/>
      <c r="G14" s="75"/>
      <c r="H14" s="12"/>
      <c r="I14" s="12"/>
      <c r="J14" s="12"/>
      <c r="K14" s="13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84.1</v>
      </c>
      <c r="C17" s="27">
        <v>444.1</v>
      </c>
      <c r="D17" s="27">
        <v>364.8</v>
      </c>
      <c r="E17" s="27">
        <f>C17-D17</f>
        <v>79.300000000000011</v>
      </c>
      <c r="F17" s="27">
        <f>D17-B17</f>
        <v>280.70000000000005</v>
      </c>
      <c r="G17" s="27">
        <f>(E17/F17)*100</f>
        <v>28.250801567509797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90" t="s">
        <v>52</v>
      </c>
      <c r="B21" s="91"/>
      <c r="C21" s="91"/>
      <c r="D21" s="91"/>
      <c r="E21" s="91"/>
      <c r="F21" s="91"/>
      <c r="G21" s="12"/>
      <c r="H21" s="12"/>
      <c r="I21" s="12"/>
      <c r="J21" s="12"/>
      <c r="K21" s="13"/>
    </row>
    <row r="22" spans="1:16" ht="20.100000000000001" customHeight="1" x14ac:dyDescent="0.25">
      <c r="A22" s="87" t="s">
        <v>63</v>
      </c>
      <c r="B22" s="86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88" t="s">
        <v>57</v>
      </c>
      <c r="I22" s="88"/>
      <c r="J22" s="88"/>
      <c r="K22" s="13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0</v>
      </c>
      <c r="D31" s="30">
        <f t="shared" ref="D31" si="3">(C31*100)/$F$17</f>
        <v>0</v>
      </c>
      <c r="E31" s="30">
        <f>E30+D31</f>
        <v>0</v>
      </c>
      <c r="F31" s="30">
        <f>100-E31</f>
        <v>100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1.25</v>
      </c>
      <c r="D32" s="42">
        <f>(C32*$F$31)/$C$39</f>
        <v>2.5</v>
      </c>
      <c r="E32" s="30">
        <f>D32</f>
        <v>2.5</v>
      </c>
      <c r="F32" s="30">
        <f>$F$31-E32</f>
        <v>97.5</v>
      </c>
      <c r="G32" s="12"/>
      <c r="H32" s="92" t="s">
        <v>53</v>
      </c>
      <c r="I32" s="93"/>
      <c r="J32" s="94"/>
      <c r="K32" s="13"/>
    </row>
    <row r="33" spans="1:11" x14ac:dyDescent="0.25">
      <c r="A33" s="28" t="s">
        <v>34</v>
      </c>
      <c r="B33" s="43">
        <v>0.85</v>
      </c>
      <c r="C33" s="42">
        <v>2.5</v>
      </c>
      <c r="D33" s="42">
        <f t="shared" ref="D33:D38" si="4">(C33*$F$31)/$C$39</f>
        <v>5</v>
      </c>
      <c r="E33" s="30">
        <f t="shared" ref="E33:E38" si="5">E32+D33</f>
        <v>7.5</v>
      </c>
      <c r="F33" s="30">
        <f t="shared" ref="F33:F38" si="6">$F$31-E33</f>
        <v>92.5</v>
      </c>
      <c r="G33" s="12"/>
      <c r="H33" s="95"/>
      <c r="I33" s="96"/>
      <c r="J33" s="97"/>
      <c r="K33" s="13"/>
    </row>
    <row r="34" spans="1:11" x14ac:dyDescent="0.25">
      <c r="A34" s="28" t="s">
        <v>35</v>
      </c>
      <c r="B34" s="43">
        <v>0.42499999999999999</v>
      </c>
      <c r="C34" s="42">
        <v>4.6900000000000004</v>
      </c>
      <c r="D34" s="42">
        <f t="shared" si="4"/>
        <v>9.3800000000000008</v>
      </c>
      <c r="E34" s="30">
        <f t="shared" si="5"/>
        <v>16.880000000000003</v>
      </c>
      <c r="F34" s="30">
        <f t="shared" si="6"/>
        <v>83.12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9.7799999999999994</v>
      </c>
      <c r="D35" s="42">
        <f t="shared" si="4"/>
        <v>19.559999999999999</v>
      </c>
      <c r="E35" s="30">
        <f t="shared" si="5"/>
        <v>36.44</v>
      </c>
      <c r="F35" s="30">
        <f t="shared" si="6"/>
        <v>63.56</v>
      </c>
      <c r="G35" s="12"/>
      <c r="H35" s="34" t="s">
        <v>54</v>
      </c>
      <c r="I35" s="44">
        <f>E31</f>
        <v>0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9.51</v>
      </c>
      <c r="D36" s="42">
        <f t="shared" si="4"/>
        <v>19.02</v>
      </c>
      <c r="E36" s="30">
        <f t="shared" si="5"/>
        <v>55.459999999999994</v>
      </c>
      <c r="F36" s="30">
        <f t="shared" si="6"/>
        <v>44.540000000000006</v>
      </c>
      <c r="G36" s="12"/>
      <c r="H36" s="34" t="s">
        <v>55</v>
      </c>
      <c r="I36" s="44">
        <f>100-I35-I37</f>
        <v>74.419999999999987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9.48</v>
      </c>
      <c r="D37" s="42">
        <f t="shared" si="4"/>
        <v>18.96</v>
      </c>
      <c r="E37" s="30">
        <f t="shared" si="5"/>
        <v>74.419999999999987</v>
      </c>
      <c r="F37" s="30">
        <f t="shared" si="6"/>
        <v>25.580000000000013</v>
      </c>
      <c r="G37" s="12"/>
      <c r="H37" s="34" t="s">
        <v>56</v>
      </c>
      <c r="I37" s="44">
        <f>D38</f>
        <v>25.580000000000013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12.790000000000006</v>
      </c>
      <c r="D38" s="42">
        <f t="shared" si="4"/>
        <v>25.580000000000013</v>
      </c>
      <c r="E38" s="30">
        <f t="shared" si="5"/>
        <v>100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0" t="s">
        <v>41</v>
      </c>
      <c r="B39" s="81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</mergeCells>
  <pageMargins left="0.7" right="0.7" top="0.75" bottom="0.75" header="0.3" footer="0.3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N15" sqref="N15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3" t="str">
        <f>GRANULOMETRÍA!B7</f>
        <v xml:space="preserve">PUENTE ENTRONQUE MOLINITO </v>
      </c>
      <c r="C7" s="103"/>
      <c r="D7" s="103"/>
      <c r="E7" s="50"/>
      <c r="F7" s="15" t="s">
        <v>24</v>
      </c>
      <c r="G7" s="71" t="s">
        <v>25</v>
      </c>
      <c r="H7" s="71"/>
      <c r="I7" s="72"/>
      <c r="J7" s="13"/>
      <c r="L7" s="2"/>
      <c r="M7" s="2"/>
      <c r="N7" s="2"/>
      <c r="AF7" s="2"/>
    </row>
    <row r="8" spans="1:32" x14ac:dyDescent="0.25">
      <c r="A8" s="16" t="s">
        <v>1</v>
      </c>
      <c r="B8" s="73" t="str">
        <f>GRANULOMETRÍA!B8</f>
        <v>KM 28+980</v>
      </c>
      <c r="C8" s="73"/>
      <c r="D8" s="73"/>
      <c r="E8" s="21"/>
      <c r="F8" s="17" t="s">
        <v>5</v>
      </c>
      <c r="G8" s="74">
        <f>GRANULOMETRÍA!H8</f>
        <v>43074</v>
      </c>
      <c r="H8" s="75"/>
      <c r="I8" s="76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>
        <f>GRANULOMETRÍA!D9</f>
        <v>25</v>
      </c>
      <c r="E9" s="21"/>
      <c r="F9" s="17" t="s">
        <v>6</v>
      </c>
      <c r="G9" s="78" t="str">
        <f>GRANULOMETRÍA!H9</f>
        <v>ABJ</v>
      </c>
      <c r="H9" s="78"/>
      <c r="I9" s="79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10</v>
      </c>
      <c r="C10" s="51" t="s">
        <v>4</v>
      </c>
      <c r="D10" s="52" t="str">
        <f>GRANULOMETRÍA!D10</f>
        <v>16.60 - 17.05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77"/>
      <c r="C11" s="77"/>
      <c r="D11" s="77"/>
      <c r="E11" s="23"/>
      <c r="F11" s="24"/>
      <c r="G11" s="24"/>
      <c r="H11" s="23"/>
      <c r="I11" s="54"/>
      <c r="J11" s="53"/>
      <c r="L11" s="2"/>
      <c r="M11" s="2"/>
      <c r="N11" s="2"/>
      <c r="AD11" s="98" t="s">
        <v>18</v>
      </c>
      <c r="AE11" s="98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0" t="s">
        <v>17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-9.3420000000000005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58.256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99" t="s">
        <v>19</v>
      </c>
      <c r="AE15" s="99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99" t="s">
        <v>20</v>
      </c>
      <c r="AE19" s="99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98" t="s">
        <v>21</v>
      </c>
      <c r="AE25" s="98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28.18526204408127</v>
      </c>
      <c r="C30" s="12"/>
      <c r="D30" s="12"/>
      <c r="E30" s="12"/>
      <c r="F30" s="101" t="s">
        <v>28</v>
      </c>
      <c r="G30" s="101"/>
      <c r="H30" s="101"/>
      <c r="I30" s="12"/>
      <c r="J30" s="13"/>
    </row>
    <row r="31" spans="1:32" x14ac:dyDescent="0.25">
      <c r="A31" s="66" t="s">
        <v>27</v>
      </c>
      <c r="B31" s="65">
        <f>G45</f>
        <v>23.642732049036677</v>
      </c>
      <c r="C31" s="12"/>
      <c r="D31" s="12"/>
      <c r="E31" s="12"/>
      <c r="F31" s="88" t="s">
        <v>71</v>
      </c>
      <c r="G31" s="102"/>
      <c r="H31" s="102"/>
      <c r="I31" s="12"/>
      <c r="J31" s="13"/>
    </row>
    <row r="32" spans="1:32" x14ac:dyDescent="0.25">
      <c r="A32" s="66" t="s">
        <v>22</v>
      </c>
      <c r="B32" s="65">
        <f>B30-B31</f>
        <v>4.5425299950445925</v>
      </c>
      <c r="C32" s="12"/>
      <c r="D32" s="12"/>
      <c r="E32" s="12"/>
      <c r="F32" s="102"/>
      <c r="G32" s="102"/>
      <c r="H32" s="102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90" t="s">
        <v>64</v>
      </c>
      <c r="B34" s="91"/>
      <c r="C34" s="91"/>
      <c r="D34" s="91"/>
      <c r="E34" s="91"/>
      <c r="F34" s="91"/>
      <c r="G34" s="91"/>
      <c r="H34" s="91"/>
      <c r="I34" s="12"/>
      <c r="J34" s="13"/>
    </row>
    <row r="35" spans="1:10" ht="21.95" customHeight="1" x14ac:dyDescent="0.25">
      <c r="A35" s="87" t="s">
        <v>7</v>
      </c>
      <c r="B35" s="86" t="s">
        <v>11</v>
      </c>
      <c r="C35" s="86" t="s">
        <v>23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3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3"/>
    </row>
    <row r="37" spans="1:10" x14ac:dyDescent="0.25">
      <c r="A37" s="67">
        <v>30</v>
      </c>
      <c r="B37" s="57">
        <v>1</v>
      </c>
      <c r="C37" s="58">
        <v>28.574000000000002</v>
      </c>
      <c r="D37" s="58">
        <v>34.049999999999997</v>
      </c>
      <c r="E37" s="58">
        <v>32.915999999999997</v>
      </c>
      <c r="F37" s="57">
        <f>D37-E37</f>
        <v>1.1340000000000003</v>
      </c>
      <c r="G37" s="58">
        <f>E37-C37</f>
        <v>4.3419999999999952</v>
      </c>
      <c r="H37" s="59">
        <f>(F37/G37)*100</f>
        <v>26.116996775679446</v>
      </c>
      <c r="I37" s="12"/>
      <c r="J37" s="13"/>
    </row>
    <row r="38" spans="1:10" x14ac:dyDescent="0.25">
      <c r="A38" s="67">
        <v>26</v>
      </c>
      <c r="B38" s="57">
        <v>2</v>
      </c>
      <c r="C38" s="58">
        <v>28.823</v>
      </c>
      <c r="D38" s="58">
        <v>32.03</v>
      </c>
      <c r="E38" s="58">
        <v>31.32</v>
      </c>
      <c r="F38" s="58">
        <f t="shared" ref="F38:F40" si="0">D38-E38</f>
        <v>0.71000000000000085</v>
      </c>
      <c r="G38" s="58">
        <f t="shared" ref="G38:G40" si="1">E38-C38</f>
        <v>2.4969999999999999</v>
      </c>
      <c r="H38" s="59">
        <f t="shared" ref="H38:H40" si="2">(F38/G38)*100</f>
        <v>28.434120945134193</v>
      </c>
      <c r="I38" s="12"/>
      <c r="J38" s="13"/>
    </row>
    <row r="39" spans="1:10" x14ac:dyDescent="0.25">
      <c r="A39" s="67">
        <v>20</v>
      </c>
      <c r="B39" s="57">
        <v>3</v>
      </c>
      <c r="C39" s="58">
        <v>28.378</v>
      </c>
      <c r="D39" s="58">
        <v>32.29</v>
      </c>
      <c r="E39" s="58">
        <v>31.39</v>
      </c>
      <c r="F39" s="57">
        <f t="shared" si="0"/>
        <v>0.89999999999999858</v>
      </c>
      <c r="G39" s="58">
        <f t="shared" si="1"/>
        <v>3.0120000000000005</v>
      </c>
      <c r="H39" s="59">
        <f t="shared" si="2"/>
        <v>29.880478087649347</v>
      </c>
      <c r="I39" s="12"/>
      <c r="J39" s="13"/>
    </row>
    <row r="40" spans="1:10" x14ac:dyDescent="0.25">
      <c r="A40" s="67">
        <v>18</v>
      </c>
      <c r="B40" s="57">
        <v>4</v>
      </c>
      <c r="C40" s="58">
        <v>31.312000000000001</v>
      </c>
      <c r="D40" s="58">
        <v>34.396999999999998</v>
      </c>
      <c r="E40" s="58">
        <v>33.659999999999997</v>
      </c>
      <c r="F40" s="57">
        <f t="shared" si="0"/>
        <v>0.73700000000000188</v>
      </c>
      <c r="G40" s="58">
        <f t="shared" si="1"/>
        <v>2.3479999999999954</v>
      </c>
      <c r="H40" s="59">
        <f t="shared" si="2"/>
        <v>31.388415672913261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90" t="s">
        <v>65</v>
      </c>
      <c r="B42" s="91"/>
      <c r="C42" s="91"/>
      <c r="D42" s="91"/>
      <c r="E42" s="91"/>
      <c r="F42" s="91"/>
      <c r="G42" s="91"/>
      <c r="H42" s="21"/>
      <c r="I42" s="12"/>
      <c r="J42" s="13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3"/>
    </row>
    <row r="45" spans="1:10" x14ac:dyDescent="0.25">
      <c r="A45" s="69">
        <v>1</v>
      </c>
      <c r="B45" s="62">
        <v>8.2799999999999994</v>
      </c>
      <c r="C45" s="62">
        <v>8.9860000000000007</v>
      </c>
      <c r="D45" s="62">
        <v>8.8510000000000009</v>
      </c>
      <c r="E45" s="62">
        <f>C45-D45</f>
        <v>0.13499999999999979</v>
      </c>
      <c r="F45" s="62">
        <f>D45-B45</f>
        <v>0.57100000000000151</v>
      </c>
      <c r="G45" s="27">
        <f>(E45/F45)*100</f>
        <v>23.642732049036677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2017-12-08T00:34:52Z</cp:lastPrinted>
  <dcterms:created xsi:type="dcterms:W3CDTF">2017-11-30T15:56:40Z</dcterms:created>
  <dcterms:modified xsi:type="dcterms:W3CDTF">2018-01-09T00:34:20Z</dcterms:modified>
</cp:coreProperties>
</file>