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<sst xmlns="http://schemas.openxmlformats.org/spreadsheetml/2006/main" count="98" uniqueCount="72">
  <si>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</si>
  <si>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</si>
  <si>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</si>
  <si>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</si>
  <si>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</si>
  <si>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</si>
  <si>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</si>
  <si>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</si>
  <si>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</si>
  <si>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</si>
  <si>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</si>
  <si>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</si>
  <si>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</si>
  <si>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</si>
  <si>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</si>
  <si>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</si>
  <si>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</si>
  <si>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</si>
  <si>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</si>
  <si>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</si>
  <si>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</si>
  <si>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</si>
  <si>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</si>
  <si>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</si>
  <si>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</si>
  <si>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</si>
  <si>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</si>
  <si>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</si>
  <si>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</si>
  <si>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</si>
  <si>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</si>
  <si>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</si>
  <si>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</si>
  <si>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</si>
  <si>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</si>
  <si>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</si>
  <si>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</si>
  <si>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</si>
  <si>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</si>
  <si>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</si>
  <si>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</si>
  <si>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</si>
  <si>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</si>
  <si>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</si>
  <si>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</si>
  <si>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</si>
  <si>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</si>
  <si>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</si>
  <si>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</si>
  <si>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</si>
  <si>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</si>
  <si>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</si>
  <si>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</si>
  <si>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</si>
  <si>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</si>
  <si>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</si>
  <si>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</si>
  <si>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</si>
  <si>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</si>
  <si>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</si>
  <si>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</si>
  <si>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</si>
  <si>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</si>
  <si>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</si>
  <si>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</si>
  <si>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</si>
  <si>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</si>
  <si>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</si>
  <si>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</si>
  <si>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0.60 -1.20 m</t>
  </si>
  <si>
    <t>ABJ</t>
  </si>
  <si>
    <t>SM- ARENA LIMOSA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</si>
</sst>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98.546856465005931</c:v>
                </c:pt>
                <c:pt idx="8">
                  <c:v>98.349762752075918</c:v>
                </c:pt>
                <c:pt idx="9">
                  <c:v>97.659934756820874</c:v>
                </c:pt>
                <c:pt idx="10">
                  <c:v>94.979460260972715</c:v>
                </c:pt>
                <c:pt idx="11">
                  <c:v>87.903795966785282</c:v>
                </c:pt>
                <c:pt idx="12">
                  <c:v>71.46618030842231</c:v>
                </c:pt>
                <c:pt idx="13">
                  <c:v>45.528647686832741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87-47F1-AD62-3C2C6EE3A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030080"/>
        <c:axId val="224065408"/>
      </c:scatterChart>
      <c:valAx>
        <c:axId val="224030080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24065408"/>
        <c:crosses val="autoZero"/>
        <c:crossBetween val="midCat"/>
        <c:minorUnit val="10"/>
      </c:valAx>
      <c:valAx>
        <c:axId val="224065408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2403008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32</c:v>
                </c:pt>
                <c:pt idx="1">
                  <c:v>29</c:v>
                </c:pt>
                <c:pt idx="2">
                  <c:v>22</c:v>
                </c:pt>
                <c:pt idx="3">
                  <c:v>19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25.048543689320447</c:v>
                </c:pt>
                <c:pt idx="1">
                  <c:v>26.506591337099856</c:v>
                </c:pt>
                <c:pt idx="2">
                  <c:v>28.320479862896303</c:v>
                </c:pt>
                <c:pt idx="3">
                  <c:v>29.856358577122684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CA-4F67-A042-8F6819ED5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927680"/>
        <c:axId val="226452992"/>
      </c:scatterChart>
      <c:valAx>
        <c:axId val="22392768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26452992"/>
        <c:crosses val="autoZero"/>
        <c:crossBetween val="midCat"/>
      </c:valAx>
      <c:valAx>
        <c:axId val="226452992"/>
        <c:scaling>
          <c:orientation val="minMax"/>
          <c:max val="30"/>
          <c:min val="25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2392768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22-4C33-A70C-E990B9F0F689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22-4C33-A70C-E990B9F0F689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22-4C33-A70C-E990B9F0F689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22-4C33-A70C-E990B9F0F689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27.417947017110713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3.7410667942692477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22-4C33-A70C-E990B9F0F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500992"/>
        <c:axId val="226503296"/>
      </c:scatterChart>
      <c:valAx>
        <c:axId val="226500992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6503296"/>
        <c:crosses val="autoZero"/>
        <c:crossBetween val="midCat"/>
        <c:majorUnit val="10"/>
        <c:minorUnit val="10"/>
      </c:valAx>
      <c:valAx>
        <c:axId val="226503296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6500992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42332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2332" y="0"/>
          <a:ext cx="6700412" cy="1066800"/>
          <a:chOff x="42332" y="9525"/>
          <a:chExt cx="6689829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42332" y="0"/>
          <a:ext cx="6679246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id="{4B07A95B-3819-468D-880C-1B17BFD7BF4F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P32" sqref="P32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90" t="s">
        <v>52</v>
      </c>
      <c r="I7" s="90"/>
      <c r="J7" s="91"/>
      <c r="K7" s="13"/>
    </row>
    <row r="8" spans="1:11" x14ac:dyDescent="0.25">
      <c r="A8" s="16" t="s">
        <v>1</v>
      </c>
      <c r="B8" s="92" t="s">
        <v>68</v>
      </c>
      <c r="C8" s="92"/>
      <c r="D8" s="92"/>
      <c r="E8" s="12"/>
      <c r="F8" s="12"/>
      <c r="G8" s="17" t="s">
        <v>5</v>
      </c>
      <c r="H8" s="93">
        <v>43074</v>
      </c>
      <c r="I8" s="74"/>
      <c r="J8" s="94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>
        <v>1</v>
      </c>
      <c r="E9" s="12"/>
      <c r="F9" s="12"/>
      <c r="G9" s="17" t="s">
        <v>6</v>
      </c>
      <c r="H9" s="96" t="s">
        <v>70</v>
      </c>
      <c r="I9" s="96"/>
      <c r="J9" s="97"/>
      <c r="K9" s="13"/>
    </row>
    <row r="10" spans="1:11" x14ac:dyDescent="0.25">
      <c r="A10" s="16" t="s">
        <v>3</v>
      </c>
      <c r="B10" s="19">
        <v>1</v>
      </c>
      <c r="C10" s="17" t="s">
        <v>4</v>
      </c>
      <c r="D10" s="20" t="s">
        <v>69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95"/>
      <c r="C11" s="95"/>
      <c r="D11" s="95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3" t="s">
        <v>51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6" t="s">
        <v>11</v>
      </c>
      <c r="B15" s="82" t="s">
        <v>10</v>
      </c>
      <c r="C15" s="82" t="s">
        <v>8</v>
      </c>
      <c r="D15" s="82" t="s">
        <v>9</v>
      </c>
      <c r="E15" s="88" t="s">
        <v>12</v>
      </c>
      <c r="F15" s="88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7"/>
      <c r="B16" s="83"/>
      <c r="C16" s="83"/>
      <c r="D16" s="83"/>
      <c r="E16" s="88"/>
      <c r="F16" s="88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80.599999999999994</v>
      </c>
      <c r="C17" s="27">
        <v>466.4</v>
      </c>
      <c r="D17" s="27">
        <v>417.8</v>
      </c>
      <c r="E17" s="27">
        <f>C17-D17</f>
        <v>48.599999999999966</v>
      </c>
      <c r="F17" s="27">
        <f>D17-B17</f>
        <v>337.20000000000005</v>
      </c>
      <c r="G17" s="27">
        <f>(E17/F17)*100</f>
        <v>14.412811387900343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3" t="s">
        <v>52</v>
      </c>
      <c r="B21" s="75"/>
      <c r="C21" s="75"/>
      <c r="D21" s="75"/>
      <c r="E21" s="75"/>
      <c r="F21" s="75"/>
      <c r="G21" s="12"/>
      <c r="H21" s="12"/>
      <c r="I21" s="12"/>
      <c r="J21" s="12"/>
      <c r="K21" s="13"/>
    </row>
    <row r="22" spans="1:16" ht="20.100000000000001" customHeight="1" x14ac:dyDescent="0.25">
      <c r="A22" s="89" t="s">
        <v>63</v>
      </c>
      <c r="B22" s="88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71" t="s">
        <v>57</v>
      </c>
      <c r="I22" s="71"/>
      <c r="J22" s="71"/>
      <c r="K22" s="13"/>
    </row>
    <row r="23" spans="1:16" ht="20.100000000000001" customHeight="1" x14ac:dyDescent="0.25">
      <c r="A23" s="89"/>
      <c r="B23" s="88"/>
      <c r="C23" s="83"/>
      <c r="D23" s="83"/>
      <c r="E23" s="83"/>
      <c r="F23" s="83"/>
      <c r="G23" s="12"/>
      <c r="H23" s="72"/>
      <c r="I23" s="72"/>
      <c r="J23" s="72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4.9000000000000004</v>
      </c>
      <c r="D31" s="30">
        <f t="shared" ref="D31" si="3">(C31*100)/$F$17</f>
        <v>1.4531435349940687</v>
      </c>
      <c r="E31" s="30">
        <f>E30+D31</f>
        <v>1.4531435349940687</v>
      </c>
      <c r="F31" s="30">
        <f>100-E31</f>
        <v>98.546856465005931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0.1</v>
      </c>
      <c r="D32" s="42">
        <f>(C32*$F$31)/$C$39</f>
        <v>0.19709371293001188</v>
      </c>
      <c r="E32" s="30">
        <f>D32</f>
        <v>0.19709371293001188</v>
      </c>
      <c r="F32" s="30">
        <f>$F$31-E32</f>
        <v>98.349762752075918</v>
      </c>
      <c r="G32" s="12"/>
      <c r="H32" s="76" t="s">
        <v>53</v>
      </c>
      <c r="I32" s="77"/>
      <c r="J32" s="78"/>
      <c r="K32" s="13"/>
    </row>
    <row r="33" spans="1:11" x14ac:dyDescent="0.25">
      <c r="A33" s="28" t="s">
        <v>34</v>
      </c>
      <c r="B33" s="43">
        <v>0.85</v>
      </c>
      <c r="C33" s="42">
        <v>0.35</v>
      </c>
      <c r="D33" s="42">
        <f t="shared" ref="D33:D38" si="4">(C33*$F$31)/$C$39</f>
        <v>0.68982799525504146</v>
      </c>
      <c r="E33" s="30">
        <f t="shared" ref="E33:E38" si="5">E32+D33</f>
        <v>0.88692170818505334</v>
      </c>
      <c r="F33" s="30">
        <f t="shared" ref="F33:F38" si="6">$F$31-E33</f>
        <v>97.659934756820874</v>
      </c>
      <c r="G33" s="12"/>
      <c r="H33" s="79"/>
      <c r="I33" s="80"/>
      <c r="J33" s="81"/>
      <c r="K33" s="13"/>
    </row>
    <row r="34" spans="1:11" x14ac:dyDescent="0.25">
      <c r="A34" s="28" t="s">
        <v>35</v>
      </c>
      <c r="B34" s="43">
        <v>0.42499999999999999</v>
      </c>
      <c r="C34" s="42">
        <v>1.36</v>
      </c>
      <c r="D34" s="42">
        <f t="shared" si="4"/>
        <v>2.6804744958481614</v>
      </c>
      <c r="E34" s="30">
        <f t="shared" si="5"/>
        <v>3.5673962040332148</v>
      </c>
      <c r="F34" s="30">
        <f t="shared" si="6"/>
        <v>94.979460260972715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3.59</v>
      </c>
      <c r="D35" s="42">
        <f t="shared" si="4"/>
        <v>7.0756642941874262</v>
      </c>
      <c r="E35" s="30">
        <f t="shared" si="5"/>
        <v>10.643060498220642</v>
      </c>
      <c r="F35" s="30">
        <f t="shared" si="6"/>
        <v>87.903795966785282</v>
      </c>
      <c r="G35" s="12"/>
      <c r="H35" s="34" t="s">
        <v>54</v>
      </c>
      <c r="I35" s="44">
        <f>E31</f>
        <v>1.4531435349940687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8.34</v>
      </c>
      <c r="D36" s="42">
        <f t="shared" si="4"/>
        <v>16.437615658362986</v>
      </c>
      <c r="E36" s="30">
        <f t="shared" si="5"/>
        <v>27.080676156583628</v>
      </c>
      <c r="F36" s="30">
        <f t="shared" si="6"/>
        <v>71.46618030842231</v>
      </c>
      <c r="G36" s="12"/>
      <c r="H36" s="34" t="s">
        <v>55</v>
      </c>
      <c r="I36" s="44">
        <f>100-I35-I37</f>
        <v>53.018208778173182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13.16</v>
      </c>
      <c r="D37" s="42">
        <f t="shared" si="4"/>
        <v>25.937532621589561</v>
      </c>
      <c r="E37" s="30">
        <f t="shared" si="5"/>
        <v>53.018208778173189</v>
      </c>
      <c r="F37" s="30">
        <f t="shared" si="6"/>
        <v>45.528647686832741</v>
      </c>
      <c r="G37" s="12"/>
      <c r="H37" s="34" t="s">
        <v>56</v>
      </c>
      <c r="I37" s="44">
        <f>D38</f>
        <v>45.528647686832748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23.1</v>
      </c>
      <c r="D38" s="42">
        <f t="shared" si="4"/>
        <v>45.528647686832748</v>
      </c>
      <c r="E38" s="30">
        <f t="shared" si="5"/>
        <v>98.546856465005931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4" t="s">
        <v>41</v>
      </c>
      <c r="B39" s="85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7:J7"/>
    <mergeCell ref="B8:D8"/>
    <mergeCell ref="H8:J8"/>
    <mergeCell ref="B11:D11"/>
    <mergeCell ref="H9:J9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ageMargins left="0.7" right="0.7" top="0.75" bottom="0.75" header="0.3" footer="0.3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M7" sqref="M7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0" t="str">
        <f>GRANULOMETRÍA!B7</f>
        <v xml:space="preserve">PUENTE ENTRONQUE MOLINITO </v>
      </c>
      <c r="C7" s="100"/>
      <c r="D7" s="100"/>
      <c r="E7" s="50"/>
      <c r="F7" s="15" t="s">
        <v>24</v>
      </c>
      <c r="G7" s="90" t="s">
        <v>25</v>
      </c>
      <c r="H7" s="90"/>
      <c r="I7" s="91"/>
      <c r="J7" s="13"/>
      <c r="L7" s="2"/>
      <c r="M7" s="2"/>
      <c r="N7" s="2"/>
      <c r="AF7" s="2"/>
    </row>
    <row r="8" spans="1:32" x14ac:dyDescent="0.25">
      <c r="A8" s="16" t="s">
        <v>1</v>
      </c>
      <c r="B8" s="92" t="str">
        <f>GRANULOMETRÍA!B8</f>
        <v>KM 28+980</v>
      </c>
      <c r="C8" s="92"/>
      <c r="D8" s="92"/>
      <c r="E8" s="21"/>
      <c r="F8" s="17" t="s">
        <v>5</v>
      </c>
      <c r="G8" s="93">
        <f>GRANULOMETRÍA!H8</f>
        <v>43074</v>
      </c>
      <c r="H8" s="74"/>
      <c r="I8" s="94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>
        <f>GRANULOMETRÍA!D9</f>
        <v>1</v>
      </c>
      <c r="E9" s="21"/>
      <c r="F9" s="17" t="s">
        <v>6</v>
      </c>
      <c r="G9" s="96" t="str">
        <f>GRANULOMETRÍA!H9</f>
        <v>ABJ</v>
      </c>
      <c r="H9" s="96"/>
      <c r="I9" s="97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1</v>
      </c>
      <c r="C10" s="51" t="s">
        <v>4</v>
      </c>
      <c r="D10" s="52" t="str">
        <f>GRANULOMETRÍA!D10</f>
        <v>0.60 -1.20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95"/>
      <c r="C11" s="95"/>
      <c r="D11" s="95"/>
      <c r="E11" s="23"/>
      <c r="F11" s="24"/>
      <c r="G11" s="24"/>
      <c r="H11" s="23"/>
      <c r="I11" s="54"/>
      <c r="J11" s="53"/>
      <c r="L11" s="2"/>
      <c r="M11" s="2"/>
      <c r="N11" s="2"/>
      <c r="AD11" s="101" t="s">
        <v>18</v>
      </c>
      <c r="AE11" s="101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3" t="s">
        <v>17</v>
      </c>
      <c r="N12" s="103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-8.6170000000000009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55.155000000000001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102" t="s">
        <v>19</v>
      </c>
      <c r="AE15" s="102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102" t="s">
        <v>20</v>
      </c>
      <c r="AE19" s="102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1" t="s">
        <v>21</v>
      </c>
      <c r="AE25" s="101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27.417947017110713</v>
      </c>
      <c r="C30" s="12"/>
      <c r="D30" s="12"/>
      <c r="E30" s="12"/>
      <c r="F30" s="98" t="s">
        <v>28</v>
      </c>
      <c r="G30" s="98"/>
      <c r="H30" s="98"/>
      <c r="I30" s="12"/>
      <c r="J30" s="13"/>
    </row>
    <row r="31" spans="1:32" x14ac:dyDescent="0.25">
      <c r="A31" s="66" t="s">
        <v>27</v>
      </c>
      <c r="B31" s="65">
        <f>G45</f>
        <v>23.676880222841465</v>
      </c>
      <c r="C31" s="12"/>
      <c r="D31" s="12"/>
      <c r="E31" s="12"/>
      <c r="F31" s="71" t="s">
        <v>71</v>
      </c>
      <c r="G31" s="99"/>
      <c r="H31" s="99"/>
      <c r="I31" s="12"/>
      <c r="J31" s="13"/>
    </row>
    <row r="32" spans="1:32" x14ac:dyDescent="0.25">
      <c r="A32" s="66" t="s">
        <v>22</v>
      </c>
      <c r="B32" s="65">
        <f>B30-B31</f>
        <v>3.7410667942692477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3" t="s">
        <v>64</v>
      </c>
      <c r="B34" s="75"/>
      <c r="C34" s="75"/>
      <c r="D34" s="75"/>
      <c r="E34" s="75"/>
      <c r="F34" s="75"/>
      <c r="G34" s="75"/>
      <c r="H34" s="75"/>
      <c r="I34" s="12"/>
      <c r="J34" s="13"/>
    </row>
    <row r="35" spans="1:10" ht="21.95" customHeight="1" x14ac:dyDescent="0.25">
      <c r="A35" s="89" t="s">
        <v>7</v>
      </c>
      <c r="B35" s="88" t="s">
        <v>11</v>
      </c>
      <c r="C35" s="88" t="s">
        <v>23</v>
      </c>
      <c r="D35" s="82" t="s">
        <v>8</v>
      </c>
      <c r="E35" s="88" t="s">
        <v>9</v>
      </c>
      <c r="F35" s="88" t="s">
        <v>12</v>
      </c>
      <c r="G35" s="88" t="s">
        <v>13</v>
      </c>
      <c r="H35" s="82" t="s">
        <v>14</v>
      </c>
      <c r="I35" s="12"/>
      <c r="J35" s="13"/>
    </row>
    <row r="36" spans="1:10" ht="21.95" customHeight="1" x14ac:dyDescent="0.25">
      <c r="A36" s="89"/>
      <c r="B36" s="88"/>
      <c r="C36" s="88"/>
      <c r="D36" s="83"/>
      <c r="E36" s="88"/>
      <c r="F36" s="88"/>
      <c r="G36" s="88"/>
      <c r="H36" s="83"/>
      <c r="I36" s="12"/>
      <c r="J36" s="13"/>
    </row>
    <row r="37" spans="1:10" x14ac:dyDescent="0.25">
      <c r="A37" s="67">
        <v>32</v>
      </c>
      <c r="B37" s="57">
        <v>1</v>
      </c>
      <c r="C37" s="58">
        <v>12.654</v>
      </c>
      <c r="D37" s="58">
        <v>15.874000000000001</v>
      </c>
      <c r="E37" s="58">
        <v>15.228999999999999</v>
      </c>
      <c r="F37" s="57">
        <f>D37-E37</f>
        <v>0.64500000000000135</v>
      </c>
      <c r="G37" s="58">
        <f>E37-C37</f>
        <v>2.5749999999999993</v>
      </c>
      <c r="H37" s="59">
        <f>(F37/G37)*100</f>
        <v>25.048543689320447</v>
      </c>
      <c r="I37" s="12"/>
      <c r="J37" s="13"/>
    </row>
    <row r="38" spans="1:10" x14ac:dyDescent="0.25">
      <c r="A38" s="67">
        <v>29</v>
      </c>
      <c r="B38" s="57">
        <v>2</v>
      </c>
      <c r="C38" s="58">
        <v>13.345000000000001</v>
      </c>
      <c r="D38" s="58">
        <v>16.032</v>
      </c>
      <c r="E38" s="58">
        <v>15.468999999999999</v>
      </c>
      <c r="F38" s="58">
        <f t="shared" ref="F38:F40" si="0">D38-E38</f>
        <v>0.56300000000000061</v>
      </c>
      <c r="G38" s="58">
        <f t="shared" ref="G38:G40" si="1">E38-C38</f>
        <v>2.1239999999999988</v>
      </c>
      <c r="H38" s="59">
        <f t="shared" ref="H38:H40" si="2">(F38/G38)*100</f>
        <v>26.506591337099856</v>
      </c>
      <c r="I38" s="12"/>
      <c r="J38" s="13"/>
    </row>
    <row r="39" spans="1:10" x14ac:dyDescent="0.25">
      <c r="A39" s="67">
        <v>22</v>
      </c>
      <c r="B39" s="57">
        <v>3</v>
      </c>
      <c r="C39" s="58">
        <v>13.432</v>
      </c>
      <c r="D39" s="58">
        <v>16.427</v>
      </c>
      <c r="E39" s="58">
        <v>15.766</v>
      </c>
      <c r="F39" s="57">
        <f t="shared" si="0"/>
        <v>0.66099999999999959</v>
      </c>
      <c r="G39" s="58">
        <f t="shared" si="1"/>
        <v>2.3339999999999996</v>
      </c>
      <c r="H39" s="59">
        <f t="shared" si="2"/>
        <v>28.320479862896303</v>
      </c>
      <c r="I39" s="12"/>
      <c r="J39" s="13"/>
    </row>
    <row r="40" spans="1:10" x14ac:dyDescent="0.25">
      <c r="A40" s="67">
        <v>19</v>
      </c>
      <c r="B40" s="57">
        <v>4</v>
      </c>
      <c r="C40" s="58">
        <v>13.0296</v>
      </c>
      <c r="D40" s="58">
        <v>16.483000000000001</v>
      </c>
      <c r="E40" s="58">
        <v>15.689</v>
      </c>
      <c r="F40" s="57">
        <f t="shared" si="0"/>
        <v>0.79400000000000048</v>
      </c>
      <c r="G40" s="58">
        <f t="shared" si="1"/>
        <v>2.6593999999999998</v>
      </c>
      <c r="H40" s="59">
        <f t="shared" si="2"/>
        <v>29.856358577122684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73" t="s">
        <v>65</v>
      </c>
      <c r="B42" s="75"/>
      <c r="C42" s="75"/>
      <c r="D42" s="75"/>
      <c r="E42" s="75"/>
      <c r="F42" s="75"/>
      <c r="G42" s="75"/>
      <c r="H42" s="21"/>
      <c r="I42" s="12"/>
      <c r="J42" s="13"/>
    </row>
    <row r="43" spans="1:10" ht="21.95" customHeight="1" x14ac:dyDescent="0.25">
      <c r="A43" s="86" t="s">
        <v>11</v>
      </c>
      <c r="B43" s="82" t="s">
        <v>10</v>
      </c>
      <c r="C43" s="82" t="s">
        <v>8</v>
      </c>
      <c r="D43" s="82" t="s">
        <v>9</v>
      </c>
      <c r="E43" s="88" t="s">
        <v>12</v>
      </c>
      <c r="F43" s="88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7"/>
      <c r="B44" s="83"/>
      <c r="C44" s="83"/>
      <c r="D44" s="83"/>
      <c r="E44" s="88"/>
      <c r="F44" s="88"/>
      <c r="G44" s="83"/>
      <c r="H44" s="12"/>
      <c r="I44" s="12"/>
      <c r="J44" s="13"/>
    </row>
    <row r="45" spans="1:10" x14ac:dyDescent="0.25">
      <c r="A45" s="69">
        <v>1</v>
      </c>
      <c r="B45" s="62">
        <v>8.6999999999999993</v>
      </c>
      <c r="C45" s="62">
        <v>9.1440000000000001</v>
      </c>
      <c r="D45" s="62">
        <v>9.0589999999999993</v>
      </c>
      <c r="E45" s="62">
        <f>C45-D45</f>
        <v>8.5000000000000853E-2</v>
      </c>
      <c r="F45" s="62">
        <f>D45-B45</f>
        <v>0.35899999999999999</v>
      </c>
      <c r="G45" s="27">
        <f>(E45/F45)*100</f>
        <v>23.676880222841465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2017-12-08T00:34:52Z</cp:lastPrinted>
  <dcterms:created xsi:type="dcterms:W3CDTF">2017-11-30T15:56:40Z</dcterms:created>
  <dcterms:modified xsi:type="dcterms:W3CDTF">2018-01-09T00:14:13Z</dcterms:modified>
</cp:coreProperties>
</file>