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l="1"/>
  <c r="D37" i="2"/>
  <c r="F28" i="2"/>
  <c r="F29" i="2" l="1"/>
  <c r="F30" i="2" l="1"/>
  <c r="D35" i="2" l="1"/>
  <c r="I35" i="2"/>
  <c r="D33" i="2"/>
  <c r="D34" i="2"/>
  <c r="D38" i="2" l="1"/>
  <c r="I37" i="2" s="1"/>
  <c r="I36" i="2" s="1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<sst xmlns="http://schemas.openxmlformats.org/spreadsheetml/2006/main" count="98" uniqueCount="72">
  <si>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</si>
  <si>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</si>
  <si>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</si>
  <si>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</si>
  <si>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</si>
  <si>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</si>
  <si>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</si>
  <si>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</si>
  <si>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</si>
  <si>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</si>
  <si>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</si>
  <si>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</si>
  <si>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</si>
  <si>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</si>
  <si>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</si>
  <si>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</si>
  <si>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</si>
  <si>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</si>
  <si>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</si>
  <si>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</si>
  <si>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</si>
  <si>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</si>
  <si>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</si>
  <si>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</si>
  <si>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</si>
  <si>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</si>
  <si>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</si>
  <si>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</si>
  <si>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</si>
  <si>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</si>
  <si>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</si>
  <si>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</si>
  <si>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</si>
  <si>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</si>
  <si>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</si>
  <si>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</si>
  <si>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</si>
  <si>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</si>
  <si>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</si>
  <si>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</si>
  <si>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</si>
  <si>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</si>
  <si>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</si>
  <si>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</si>
  <si>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</si>
  <si>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</si>
  <si>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</si>
  <si>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</si>
  <si>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</si>
  <si>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</si>
  <si>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</si>
  <si>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</si>
  <si>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</si>
  <si>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</si>
  <si>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</si>
  <si>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</si>
  <si>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</si>
  <si>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</si>
  <si>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</si>
  <si>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</si>
  <si>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</si>
  <si>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</si>
  <si>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</si>
  <si>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</si>
  <si>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</si>
  <si>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</si>
  <si>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</si>
  <si>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</si>
  <si>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DE BAJA PLASTICIDAD CON ARENA</t>
  </si>
  <si>
    <t>10.80 m-11.40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</si>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</sst>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97.4</c:v>
                </c:pt>
                <c:pt idx="10">
                  <c:v>95.6</c:v>
                </c:pt>
                <c:pt idx="11">
                  <c:v>92.4</c:v>
                </c:pt>
                <c:pt idx="12">
                  <c:v>89.8</c:v>
                </c:pt>
                <c:pt idx="13">
                  <c:v>84.2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0D-414F-A5F8-773B9017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599744"/>
        <c:axId val="235725952"/>
      </c:scatterChart>
      <c:valAx>
        <c:axId val="235599744"/>
        <c:scaling>
          <c:logBase val="10"/>
          <c:orientation val="maxMin"/>
          <c:max val="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5725952"/>
        <c:crosses val="autoZero"/>
        <c:crossBetween val="midCat"/>
        <c:minorUnit val="10"/>
      </c:valAx>
      <c:valAx>
        <c:axId val="23572595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559974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26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42.919741697416988</c:v>
                </c:pt>
                <c:pt idx="1">
                  <c:v>47.409579667644216</c:v>
                </c:pt>
                <c:pt idx="2">
                  <c:v>49.902364938164439</c:v>
                </c:pt>
                <c:pt idx="3">
                  <c:v>52.437731849496593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E7-447B-90F4-3DA7380F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069632"/>
        <c:axId val="236071168"/>
      </c:scatterChart>
      <c:valAx>
        <c:axId val="23606963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6071168"/>
        <c:crosses val="autoZero"/>
        <c:crossBetween val="midCat"/>
      </c:valAx>
      <c:valAx>
        <c:axId val="236071168"/>
        <c:scaling>
          <c:orientation val="minMax"/>
          <c:max val="53"/>
          <c:min val="4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606963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1E-4AB0-9D6F-2C2D9FFFBB59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1E-4AB0-9D6F-2C2D9FFFBB59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1E-4AB0-9D6F-2C2D9FFFBB59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1E-4AB0-9D6F-2C2D9FFFBB59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47.181056543898691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14.625630639581289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1E-4AB0-9D6F-2C2D9FFF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17088"/>
        <c:axId val="236219392"/>
      </c:scatterChart>
      <c:valAx>
        <c:axId val="23621708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219392"/>
        <c:crosses val="autoZero"/>
        <c:crossBetween val="midCat"/>
        <c:majorUnit val="10"/>
        <c:minorUnit val="10"/>
      </c:valAx>
      <c:valAx>
        <c:axId val="23621939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21708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PROYECTO DE TRONCAL (INCLUYE LATERALES), PROYECTO DE DISTRIBUIDOR VIAL "EL MOLINITO" (INCLUYE UN PUENTE ATIRANTADO, UN PUENTE, UN PASO VEHICULAR Y UNA ESTRUCTURA PEATONAL), PROYECTO DE ENTRONQUE A DESNIVEL "BELÉN" (INCLUYE UN PASO VEHICULAR), PROYECTO DE DEPRIMIDO (INCLUYE CUATRO PASOS VEHICULARES) Y ESTUDIOS GENERALES PARA EL COMPLEJO VIAL.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42333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42333" y="0"/>
          <a:ext cx="6679245" cy="1066800"/>
          <a:chOff x="42333" y="9525"/>
          <a:chExt cx="6689828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3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592667</xdr:colOff>
      <xdr:row>14</xdr:row>
      <xdr:rowOff>116416</xdr:rowOff>
    </xdr:from>
    <xdr:to>
      <xdr:col>1</xdr:col>
      <xdr:colOff>603249</xdr:colOff>
      <xdr:row>23</xdr:row>
      <xdr:rowOff>190498</xdr:rowOff>
    </xdr:to>
    <xdr:cxnSp macro="">
      <xdr:nvCxnSpPr>
        <xdr:cNvPr id="14" name="1 Conector recto"/>
        <xdr:cNvCxnSpPr/>
      </xdr:nvCxnSpPr>
      <xdr:spPr>
        <a:xfrm flipH="1" flipV="1">
          <a:off x="1566334" y="2793999"/>
          <a:ext cx="10582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M12" sqref="M1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43071</v>
      </c>
      <c r="I8" s="73"/>
      <c r="J8" s="93"/>
      <c r="K8" s="38"/>
    </row>
    <row r="9" spans="1:11" x14ac:dyDescent="0.25">
      <c r="A9" s="11" t="s">
        <v>67</v>
      </c>
      <c r="B9" s="14">
        <v>1</v>
      </c>
      <c r="C9" s="13" t="s">
        <v>2</v>
      </c>
      <c r="D9" s="14">
        <v>14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5</v>
      </c>
      <c r="C10" s="13" t="s">
        <v>4</v>
      </c>
      <c r="D10" s="48" t="s">
        <v>69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49">
        <v>1</v>
      </c>
      <c r="B17" s="33">
        <v>82.2</v>
      </c>
      <c r="C17" s="33">
        <v>518.9</v>
      </c>
      <c r="D17" s="33">
        <v>345.6</v>
      </c>
      <c r="E17" s="33">
        <f>C17-D17</f>
        <v>173.29999999999995</v>
      </c>
      <c r="F17" s="33">
        <f>D17-B17</f>
        <v>263.40000000000003</v>
      </c>
      <c r="G17" s="33">
        <f>(E17/F17)*100</f>
        <v>65.793470007592987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0</v>
      </c>
      <c r="D31" s="52">
        <f t="shared" ref="D31" si="3">(C31*100)/$F$17</f>
        <v>0</v>
      </c>
      <c r="E31" s="52">
        <f>E30+D31</f>
        <v>0</v>
      </c>
      <c r="F31" s="52">
        <f>100-E31</f>
        <v>100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0</v>
      </c>
      <c r="D32" s="64">
        <f>(C32*$F$31)/$C$39</f>
        <v>0</v>
      </c>
      <c r="E32" s="52">
        <f>D32</f>
        <v>0</v>
      </c>
      <c r="F32" s="52">
        <f>$F$31-E32</f>
        <v>100</v>
      </c>
      <c r="G32" s="24"/>
      <c r="H32" s="75" t="s">
        <v>54</v>
      </c>
      <c r="I32" s="76"/>
      <c r="J32" s="77"/>
      <c r="K32" s="38"/>
    </row>
    <row r="33" spans="1:11" x14ac:dyDescent="0.25">
      <c r="A33" s="50" t="s">
        <v>35</v>
      </c>
      <c r="B33" s="65">
        <v>0.85</v>
      </c>
      <c r="C33" s="64">
        <v>1.3</v>
      </c>
      <c r="D33" s="64">
        <f t="shared" ref="D33:D38" si="4">(C33*$F$31)/$C$39</f>
        <v>2.6</v>
      </c>
      <c r="E33" s="52">
        <f t="shared" ref="E33:E38" si="5">E32+D33</f>
        <v>2.6</v>
      </c>
      <c r="F33" s="52">
        <f t="shared" ref="F33:F38" si="6">$F$31-E33</f>
        <v>97.4</v>
      </c>
      <c r="G33" s="24"/>
      <c r="H33" s="78"/>
      <c r="I33" s="79"/>
      <c r="J33" s="80"/>
      <c r="K33" s="38"/>
    </row>
    <row r="34" spans="1:11" x14ac:dyDescent="0.25">
      <c r="A34" s="50" t="s">
        <v>36</v>
      </c>
      <c r="B34" s="65">
        <v>0.42499999999999999</v>
      </c>
      <c r="C34" s="64">
        <v>0.9</v>
      </c>
      <c r="D34" s="64">
        <f t="shared" si="4"/>
        <v>1.8</v>
      </c>
      <c r="E34" s="52">
        <f t="shared" si="5"/>
        <v>4.4000000000000004</v>
      </c>
      <c r="F34" s="52">
        <f t="shared" si="6"/>
        <v>95.6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1.6</v>
      </c>
      <c r="D35" s="64">
        <f t="shared" si="4"/>
        <v>3.2</v>
      </c>
      <c r="E35" s="52">
        <f t="shared" si="5"/>
        <v>7.6000000000000005</v>
      </c>
      <c r="F35" s="52">
        <f t="shared" si="6"/>
        <v>92.4</v>
      </c>
      <c r="G35" s="24"/>
      <c r="H35" s="56" t="s">
        <v>55</v>
      </c>
      <c r="I35" s="66">
        <f>E31</f>
        <v>0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1.3</v>
      </c>
      <c r="D36" s="64">
        <f t="shared" si="4"/>
        <v>2.6</v>
      </c>
      <c r="E36" s="52">
        <f t="shared" si="5"/>
        <v>10.200000000000001</v>
      </c>
      <c r="F36" s="52">
        <f t="shared" si="6"/>
        <v>89.8</v>
      </c>
      <c r="G36" s="24"/>
      <c r="H36" s="56" t="s">
        <v>56</v>
      </c>
      <c r="I36" s="66">
        <f>100-I35-I37</f>
        <v>15.799999999999997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2.8</v>
      </c>
      <c r="D37" s="64">
        <f t="shared" si="4"/>
        <v>5.6</v>
      </c>
      <c r="E37" s="52">
        <f t="shared" si="5"/>
        <v>15.8</v>
      </c>
      <c r="F37" s="52">
        <f t="shared" si="6"/>
        <v>84.2</v>
      </c>
      <c r="G37" s="24"/>
      <c r="H37" s="56" t="s">
        <v>57</v>
      </c>
      <c r="I37" s="66">
        <f>D38</f>
        <v>84.2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42.1</v>
      </c>
      <c r="D38" s="64">
        <f t="shared" si="4"/>
        <v>84.2</v>
      </c>
      <c r="E38" s="52">
        <f t="shared" si="5"/>
        <v>100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x14ac:dyDescent="0.25">
      <c r="A58" s="37"/>
      <c r="B58" s="24"/>
      <c r="C58" s="24"/>
      <c r="D58" s="24"/>
      <c r="E58" s="24"/>
      <c r="F58" s="24"/>
      <c r="G58" s="24"/>
      <c r="H58" s="24"/>
      <c r="I58" s="24"/>
      <c r="J58" s="24"/>
      <c r="K58" s="38"/>
    </row>
    <row r="59" spans="1:11" ht="15.75" thickBot="1" x14ac:dyDescent="0.3">
      <c r="A59" s="46"/>
      <c r="B59" s="21"/>
      <c r="C59" s="21"/>
      <c r="D59" s="21"/>
      <c r="E59" s="21"/>
      <c r="F59" s="21"/>
      <c r="G59" s="21"/>
      <c r="H59" s="21"/>
      <c r="I59" s="21"/>
      <c r="J59" s="21"/>
      <c r="K59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6" sqref="M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 xml:space="preserve"> PUENTE ATIRANTADO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30+191.48</v>
      </c>
      <c r="C8" s="91"/>
      <c r="D8" s="91"/>
      <c r="E8" s="12"/>
      <c r="F8" s="13" t="s">
        <v>5</v>
      </c>
      <c r="G8" s="92">
        <f>GRANULOMETRÍA!H8</f>
        <v>43071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15" t="s">
        <v>2</v>
      </c>
      <c r="D9" s="14">
        <f>GRANULOMETRÍA!D9</f>
        <v>14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5</v>
      </c>
      <c r="C10" s="15" t="s">
        <v>4</v>
      </c>
      <c r="D10" s="17" t="str">
        <f>GRANULOMETRÍA!D10</f>
        <v>10.80 m-11.40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-23.89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124.08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47.181056543898691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32.555425904317403</v>
      </c>
      <c r="C31" s="24"/>
      <c r="D31" s="24"/>
      <c r="E31" s="24"/>
      <c r="F31" s="70" t="s">
        <v>68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14.625630639581289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29</v>
      </c>
      <c r="B37" s="27">
        <v>1</v>
      </c>
      <c r="C37" s="28">
        <v>8.68</v>
      </c>
      <c r="D37" s="28">
        <v>14.877000000000001</v>
      </c>
      <c r="E37" s="28">
        <v>13.016</v>
      </c>
      <c r="F37" s="27">
        <f>D37-E37</f>
        <v>1.8610000000000007</v>
      </c>
      <c r="G37" s="28">
        <f>E37-C37</f>
        <v>4.3360000000000003</v>
      </c>
      <c r="H37" s="29">
        <f>(F37/G37)*100</f>
        <v>42.919741697416988</v>
      </c>
      <c r="I37" s="24"/>
      <c r="J37" s="38"/>
    </row>
    <row r="38" spans="1:10" x14ac:dyDescent="0.25">
      <c r="A38" s="43">
        <v>26</v>
      </c>
      <c r="B38" s="27">
        <v>2</v>
      </c>
      <c r="C38" s="28">
        <v>7.89</v>
      </c>
      <c r="D38" s="28">
        <v>13.922000000000001</v>
      </c>
      <c r="E38" s="28">
        <v>11.981999999999999</v>
      </c>
      <c r="F38" s="28">
        <f t="shared" ref="F38:F40" si="0">D38-E38</f>
        <v>1.9400000000000013</v>
      </c>
      <c r="G38" s="28">
        <f t="shared" ref="G38:G40" si="1">E38-C38</f>
        <v>4.0919999999999996</v>
      </c>
      <c r="H38" s="29">
        <f t="shared" ref="H38:H40" si="2">(F38/G38)*100</f>
        <v>47.409579667644216</v>
      </c>
      <c r="I38" s="24"/>
      <c r="J38" s="38"/>
    </row>
    <row r="39" spans="1:10" x14ac:dyDescent="0.25">
      <c r="A39" s="43">
        <v>22</v>
      </c>
      <c r="B39" s="27">
        <v>3</v>
      </c>
      <c r="C39" s="28">
        <v>7.98</v>
      </c>
      <c r="D39" s="28">
        <v>14.888999999999999</v>
      </c>
      <c r="E39" s="28">
        <v>12.589</v>
      </c>
      <c r="F39" s="28">
        <f t="shared" si="0"/>
        <v>2.2999999999999989</v>
      </c>
      <c r="G39" s="28">
        <f t="shared" si="1"/>
        <v>4.609</v>
      </c>
      <c r="H39" s="29">
        <f t="shared" si="2"/>
        <v>49.902364938164439</v>
      </c>
      <c r="I39" s="24"/>
      <c r="J39" s="38"/>
    </row>
    <row r="40" spans="1:10" x14ac:dyDescent="0.25">
      <c r="A40" s="43">
        <v>20</v>
      </c>
      <c r="B40" s="27">
        <v>4</v>
      </c>
      <c r="C40" s="28">
        <v>8.234</v>
      </c>
      <c r="D40" s="28">
        <v>13.987</v>
      </c>
      <c r="E40" s="28">
        <v>12.007999999999999</v>
      </c>
      <c r="F40" s="27">
        <f t="shared" si="0"/>
        <v>1.979000000000001</v>
      </c>
      <c r="G40" s="28">
        <f t="shared" si="1"/>
        <v>3.7739999999999991</v>
      </c>
      <c r="H40" s="29">
        <f t="shared" si="2"/>
        <v>52.437731849496593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8.3719999999999999</v>
      </c>
      <c r="C45" s="32">
        <v>9.5079999999999991</v>
      </c>
      <c r="D45" s="32">
        <v>9.2289999999999992</v>
      </c>
      <c r="E45" s="32">
        <f>C45-D45</f>
        <v>0.27899999999999991</v>
      </c>
      <c r="F45" s="32">
        <f>D45-B45</f>
        <v>0.85699999999999932</v>
      </c>
      <c r="G45" s="33">
        <f>(E45/F45)*100</f>
        <v>32.555425904317403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24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2017-12-29T01:21:59Z</cp:lastPrinted>
  <dcterms:created xsi:type="dcterms:W3CDTF">2017-11-30T15:56:40Z</dcterms:created>
  <dcterms:modified xsi:type="dcterms:W3CDTF">2017-12-29T01:22:06Z</dcterms:modified>
</cp:coreProperties>
</file>