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<sst xmlns="http://schemas.openxmlformats.org/spreadsheetml/2006/main" count="98" uniqueCount="72">
  <si>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</si>
  <si>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</si>
  <si>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</si>
  <si>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</si>
  <si>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</si>
  <si>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</si>
  <si>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</si>
  <si>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</si>
  <si>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</si>
  <si>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</si>
  <si>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</si>
  <si>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</si>
  <si>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</si>
  <si>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</si>
  <si>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</si>
  <si>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</si>
  <si>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</si>
  <si>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</si>
  <si>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</si>
  <si>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</si>
  <si>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</si>
  <si>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</si>
  <si>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</si>
  <si>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</si>
  <si>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</si>
  <si>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</si>
  <si>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</si>
  <si>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</si>
  <si>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</si>
  <si>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</si>
  <si>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</si>
  <si>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</si>
  <si>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</si>
  <si>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</si>
  <si>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</si>
  <si>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</si>
  <si>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</si>
  <si>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</si>
  <si>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</si>
  <si>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</si>
  <si>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</si>
  <si>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</si>
  <si>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</si>
  <si>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</si>
  <si>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</si>
  <si>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</si>
  <si>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</si>
  <si>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</si>
  <si>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</si>
  <si>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</si>
  <si>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</si>
  <si>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</si>
  <si>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</si>
  <si>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</si>
  <si>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</si>
  <si>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</si>
  <si>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</si>
  <si>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</si>
  <si>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</si>
  <si>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</si>
  <si>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</si>
  <si>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</si>
  <si>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</si>
  <si>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</si>
  <si>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</si>
  <si>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</si>
  <si>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</si>
  <si>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</si>
  <si>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SM - ARENA LIMOSA CON GRAVA</t>
  </si>
  <si>
    <t>0.00 m-4.00 m</t>
  </si>
  <si>
    <t xml:space="preserve"> PUENTE ATIRANTADO</t>
  </si>
  <si>
    <t>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</si>
</sst>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89.119638826185096</c:v>
                </c:pt>
                <c:pt idx="7">
                  <c:v>80.045146726862299</c:v>
                </c:pt>
                <c:pt idx="8">
                  <c:v>64.036117381489845</c:v>
                </c:pt>
                <c:pt idx="9">
                  <c:v>53.630248306997743</c:v>
                </c:pt>
                <c:pt idx="10">
                  <c:v>46.106004514672684</c:v>
                </c:pt>
                <c:pt idx="11">
                  <c:v>42.26383747178329</c:v>
                </c:pt>
                <c:pt idx="12">
                  <c:v>37.621218961625274</c:v>
                </c:pt>
                <c:pt idx="13">
                  <c:v>33.939142212189608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98-490D-90C9-620D41CE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36896"/>
        <c:axId val="167560704"/>
      </c:scatterChart>
      <c:valAx>
        <c:axId val="167536896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7560704"/>
        <c:crosses val="autoZero"/>
        <c:crossBetween val="midCat"/>
        <c:minorUnit val="10"/>
      </c:valAx>
      <c:valAx>
        <c:axId val="16756070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753689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29</c:v>
                </c:pt>
                <c:pt idx="1">
                  <c:v>27</c:v>
                </c:pt>
                <c:pt idx="2">
                  <c:v>23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39.509360877985742</c:v>
                </c:pt>
                <c:pt idx="1">
                  <c:v>42.497261774370223</c:v>
                </c:pt>
                <c:pt idx="2">
                  <c:v>44.024887363226775</c:v>
                </c:pt>
                <c:pt idx="3">
                  <c:v>46.353436185133248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E3-471D-9C79-39C457101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966784"/>
        <c:axId val="168969344"/>
      </c:scatterChart>
      <c:valAx>
        <c:axId val="16896678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68969344"/>
        <c:crosses val="autoZero"/>
        <c:crossBetween val="midCat"/>
      </c:valAx>
      <c:valAx>
        <c:axId val="168969344"/>
        <c:scaling>
          <c:orientation val="minMax"/>
          <c:max val="47"/>
          <c:min val="3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6896678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36-4A1B-8CFC-A9D493D4A293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36-4A1B-8CFC-A9D493D4A293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36-4A1B-8CFC-A9D493D4A293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36-4A1B-8CFC-A9D493D4A293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42.755717515944461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12.997409358844578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36-4A1B-8CFC-A9D493D4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73984"/>
        <c:axId val="172887040"/>
      </c:scatterChart>
      <c:valAx>
        <c:axId val="17087398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2887040"/>
        <c:crosses val="autoZero"/>
        <c:crossBetween val="midCat"/>
        <c:majorUnit val="10"/>
        <c:minorUnit val="10"/>
      </c:valAx>
      <c:valAx>
        <c:axId val="17288704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87398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21166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21166" y="0"/>
          <a:ext cx="6700412" cy="1066800"/>
          <a:chOff x="21166" y="9525"/>
          <a:chExt cx="6710995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6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/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K1" sqref="A1:K5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9" t="s">
        <v>70</v>
      </c>
      <c r="C7" s="79"/>
      <c r="D7" s="79"/>
      <c r="E7" s="9"/>
      <c r="F7" s="9"/>
      <c r="G7" s="15" t="s">
        <v>25</v>
      </c>
      <c r="H7" s="70" t="s">
        <v>53</v>
      </c>
      <c r="I7" s="70"/>
      <c r="J7" s="71"/>
      <c r="K7" s="13"/>
    </row>
    <row r="8" spans="1:11" x14ac:dyDescent="0.25">
      <c r="A8" s="16" t="s">
        <v>1</v>
      </c>
      <c r="B8" s="72" t="s">
        <v>71</v>
      </c>
      <c r="C8" s="72"/>
      <c r="D8" s="72"/>
      <c r="E8" s="12"/>
      <c r="F8" s="12"/>
      <c r="G8" s="17" t="s">
        <v>5</v>
      </c>
      <c r="H8" s="73">
        <v>43071</v>
      </c>
      <c r="I8" s="74"/>
      <c r="J8" s="75"/>
      <c r="K8" s="13"/>
    </row>
    <row r="9" spans="1:11" x14ac:dyDescent="0.25">
      <c r="A9" s="16" t="s">
        <v>67</v>
      </c>
      <c r="B9" s="18">
        <v>1</v>
      </c>
      <c r="C9" s="17" t="s">
        <v>2</v>
      </c>
      <c r="D9" s="18">
        <v>1</v>
      </c>
      <c r="E9" s="12"/>
      <c r="F9" s="12"/>
      <c r="G9" s="17" t="s">
        <v>6</v>
      </c>
      <c r="H9" s="77" t="s">
        <v>17</v>
      </c>
      <c r="I9" s="77"/>
      <c r="J9" s="78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69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6"/>
      <c r="C11" s="76"/>
      <c r="D11" s="76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64.5</v>
      </c>
      <c r="C17" s="27">
        <v>318.7</v>
      </c>
      <c r="D17" s="27">
        <v>286</v>
      </c>
      <c r="E17" s="27">
        <f>C17-D17</f>
        <v>32.699999999999989</v>
      </c>
      <c r="F17" s="27">
        <f>D17-B17</f>
        <v>221.5</v>
      </c>
      <c r="G17" s="27">
        <f>(E17/F17)*100</f>
        <v>14.762979683972906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44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45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59</v>
      </c>
      <c r="I25" s="35">
        <v>0</v>
      </c>
      <c r="J25" s="36"/>
      <c r="K25" s="13"/>
    </row>
    <row r="26" spans="1:16" ht="15" customHeight="1" x14ac:dyDescent="0.25">
      <c r="A26" s="28" t="s">
        <v>46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60</v>
      </c>
      <c r="I26" s="35">
        <v>0</v>
      </c>
      <c r="J26" s="36"/>
      <c r="K26" s="13"/>
    </row>
    <row r="27" spans="1:16" ht="15" customHeight="1" x14ac:dyDescent="0.25">
      <c r="A27" s="28" t="s">
        <v>47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61</v>
      </c>
      <c r="I27" s="35">
        <v>0</v>
      </c>
      <c r="J27" s="36"/>
      <c r="K27" s="13"/>
    </row>
    <row r="28" spans="1:16" ht="15" customHeight="1" x14ac:dyDescent="0.25">
      <c r="A28" s="28" t="s">
        <v>48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62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49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63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50</v>
      </c>
      <c r="B30" s="29">
        <f>0.25*25.4</f>
        <v>6.35</v>
      </c>
      <c r="C30" s="30">
        <v>24.1</v>
      </c>
      <c r="D30" s="30">
        <f>(C30*100)/$F$17</f>
        <v>10.880361173814899</v>
      </c>
      <c r="E30" s="30">
        <f>E29+D30</f>
        <v>10.880361173814899</v>
      </c>
      <c r="F30" s="30">
        <f t="shared" si="1"/>
        <v>89.119638826185096</v>
      </c>
      <c r="G30" s="12"/>
      <c r="H30" s="39"/>
      <c r="I30" s="40"/>
      <c r="J30" s="41"/>
      <c r="K30" s="13"/>
    </row>
    <row r="31" spans="1:16" x14ac:dyDescent="0.25">
      <c r="A31" s="28" t="s">
        <v>51</v>
      </c>
      <c r="B31" s="29">
        <v>4.75</v>
      </c>
      <c r="C31" s="30">
        <v>20.100000000000001</v>
      </c>
      <c r="D31" s="30">
        <f t="shared" ref="D31" si="3">(C31*100)/$F$17</f>
        <v>9.0744920993228</v>
      </c>
      <c r="E31" s="30">
        <f>E30+D31</f>
        <v>19.954853273137701</v>
      </c>
      <c r="F31" s="30">
        <f>100-E31</f>
        <v>80.045146726862299</v>
      </c>
      <c r="G31" s="12"/>
      <c r="H31" s="12"/>
      <c r="I31" s="12"/>
      <c r="J31" s="12"/>
      <c r="K31" s="13"/>
    </row>
    <row r="32" spans="1:16" x14ac:dyDescent="0.25">
      <c r="A32" s="28" t="s">
        <v>34</v>
      </c>
      <c r="B32" s="29">
        <v>2</v>
      </c>
      <c r="C32" s="42">
        <v>10</v>
      </c>
      <c r="D32" s="42">
        <f>(C32*$F$31)/$C$39</f>
        <v>16.009029345372461</v>
      </c>
      <c r="E32" s="30">
        <f>D32</f>
        <v>16.009029345372461</v>
      </c>
      <c r="F32" s="30">
        <f>$F$31-E32</f>
        <v>64.036117381489845</v>
      </c>
      <c r="G32" s="12"/>
      <c r="H32" s="92" t="s">
        <v>54</v>
      </c>
      <c r="I32" s="93"/>
      <c r="J32" s="94"/>
      <c r="K32" s="13"/>
    </row>
    <row r="33" spans="1:11" x14ac:dyDescent="0.25">
      <c r="A33" s="28" t="s">
        <v>35</v>
      </c>
      <c r="B33" s="43">
        <v>0.85</v>
      </c>
      <c r="C33" s="42">
        <v>6.5</v>
      </c>
      <c r="D33" s="42">
        <f t="shared" ref="D33:D38" si="4">(C33*$F$31)/$C$39</f>
        <v>10.405869074492097</v>
      </c>
      <c r="E33" s="30">
        <f t="shared" ref="E33:E38" si="5">E32+D33</f>
        <v>26.414898419864556</v>
      </c>
      <c r="F33" s="30">
        <f t="shared" ref="F33:F38" si="6">$F$31-E33</f>
        <v>53.630248306997743</v>
      </c>
      <c r="G33" s="12"/>
      <c r="H33" s="95"/>
      <c r="I33" s="96"/>
      <c r="J33" s="97"/>
      <c r="K33" s="13"/>
    </row>
    <row r="34" spans="1:11" x14ac:dyDescent="0.25">
      <c r="A34" s="28" t="s">
        <v>36</v>
      </c>
      <c r="B34" s="43">
        <v>0.42499999999999999</v>
      </c>
      <c r="C34" s="42">
        <v>4.7</v>
      </c>
      <c r="D34" s="42">
        <f t="shared" si="4"/>
        <v>7.5242437923250565</v>
      </c>
      <c r="E34" s="30">
        <f t="shared" si="5"/>
        <v>33.939142212189616</v>
      </c>
      <c r="F34" s="30">
        <f t="shared" si="6"/>
        <v>46.106004514672684</v>
      </c>
      <c r="G34" s="12"/>
      <c r="H34" s="31"/>
      <c r="I34" s="32"/>
      <c r="J34" s="33"/>
      <c r="K34" s="13"/>
    </row>
    <row r="35" spans="1:11" x14ac:dyDescent="0.25">
      <c r="A35" s="28" t="s">
        <v>37</v>
      </c>
      <c r="B35" s="43">
        <v>0.25</v>
      </c>
      <c r="C35" s="42">
        <v>2.4</v>
      </c>
      <c r="D35" s="42">
        <f t="shared" si="4"/>
        <v>3.8421670428893901</v>
      </c>
      <c r="E35" s="30">
        <f t="shared" si="5"/>
        <v>37.781309255079009</v>
      </c>
      <c r="F35" s="30">
        <f t="shared" si="6"/>
        <v>42.26383747178329</v>
      </c>
      <c r="G35" s="12"/>
      <c r="H35" s="34" t="s">
        <v>55</v>
      </c>
      <c r="I35" s="44">
        <f>E31</f>
        <v>19.954853273137701</v>
      </c>
      <c r="J35" s="45"/>
      <c r="K35" s="13"/>
    </row>
    <row r="36" spans="1:11" x14ac:dyDescent="0.25">
      <c r="A36" s="28" t="s">
        <v>38</v>
      </c>
      <c r="B36" s="43">
        <v>0.15</v>
      </c>
      <c r="C36" s="42">
        <v>2.9</v>
      </c>
      <c r="D36" s="42">
        <f t="shared" si="4"/>
        <v>4.6426185101580133</v>
      </c>
      <c r="E36" s="30">
        <f t="shared" si="5"/>
        <v>42.423927765237025</v>
      </c>
      <c r="F36" s="30">
        <f t="shared" si="6"/>
        <v>37.621218961625274</v>
      </c>
      <c r="G36" s="12"/>
      <c r="H36" s="34" t="s">
        <v>56</v>
      </c>
      <c r="I36" s="44">
        <f>100-I35-I37</f>
        <v>46.106004514672684</v>
      </c>
      <c r="J36" s="45"/>
      <c r="K36" s="13"/>
    </row>
    <row r="37" spans="1:11" x14ac:dyDescent="0.25">
      <c r="A37" s="28" t="s">
        <v>39</v>
      </c>
      <c r="B37" s="43">
        <v>7.4999999999999997E-2</v>
      </c>
      <c r="C37" s="42">
        <v>2.2999999999999998</v>
      </c>
      <c r="D37" s="42">
        <f t="shared" si="4"/>
        <v>3.6820767494356654</v>
      </c>
      <c r="E37" s="30">
        <f t="shared" si="5"/>
        <v>46.106004514672691</v>
      </c>
      <c r="F37" s="30">
        <f t="shared" si="6"/>
        <v>33.939142212189608</v>
      </c>
      <c r="G37" s="12"/>
      <c r="H37" s="34" t="s">
        <v>57</v>
      </c>
      <c r="I37" s="44">
        <f>D38</f>
        <v>33.939142212189616</v>
      </c>
      <c r="J37" s="45"/>
      <c r="K37" s="13"/>
    </row>
    <row r="38" spans="1:11" x14ac:dyDescent="0.25">
      <c r="A38" s="28" t="s">
        <v>40</v>
      </c>
      <c r="B38" s="43" t="s">
        <v>41</v>
      </c>
      <c r="C38" s="42">
        <f>50-SUM(C32:C37)</f>
        <v>21.200000000000003</v>
      </c>
      <c r="D38" s="42">
        <f t="shared" si="4"/>
        <v>33.939142212189616</v>
      </c>
      <c r="E38" s="30">
        <f t="shared" si="5"/>
        <v>80.045146726862299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42</v>
      </c>
      <c r="B39" s="81"/>
      <c r="C39" s="46">
        <f>SUM(C32:C38)</f>
        <v>50</v>
      </c>
      <c r="D39" s="46" t="s">
        <v>41</v>
      </c>
      <c r="E39" s="47" t="s">
        <v>41</v>
      </c>
      <c r="F39" s="47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20" sqref="M2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79" t="str">
        <f>GRANULOMETRÍA!B7</f>
        <v xml:space="preserve"> PUENTE ATIRANTADO</v>
      </c>
      <c r="C7" s="79"/>
      <c r="D7" s="79"/>
      <c r="E7" s="50"/>
      <c r="F7" s="15" t="s">
        <v>25</v>
      </c>
      <c r="G7" s="70" t="s">
        <v>26</v>
      </c>
      <c r="H7" s="70"/>
      <c r="I7" s="71"/>
      <c r="J7" s="13"/>
      <c r="L7" s="2"/>
      <c r="M7" s="2"/>
      <c r="N7" s="2"/>
      <c r="AF7" s="2"/>
    </row>
    <row r="8" spans="1:32" x14ac:dyDescent="0.25">
      <c r="A8" s="16" t="s">
        <v>1</v>
      </c>
      <c r="B8" s="72" t="str">
        <f>GRANULOMETRÍA!B8</f>
        <v>KM 30+191.48</v>
      </c>
      <c r="C8" s="72"/>
      <c r="D8" s="72"/>
      <c r="E8" s="21"/>
      <c r="F8" s="17" t="s">
        <v>5</v>
      </c>
      <c r="G8" s="73">
        <f>GRANULOMETRÍA!H8</f>
        <v>43071</v>
      </c>
      <c r="H8" s="74"/>
      <c r="I8" s="75"/>
      <c r="J8" s="13"/>
      <c r="L8" s="2"/>
      <c r="M8" s="2"/>
      <c r="N8" s="2"/>
      <c r="AF8" s="2"/>
    </row>
    <row r="9" spans="1:32" x14ac:dyDescent="0.25">
      <c r="A9" s="16" t="s">
        <v>67</v>
      </c>
      <c r="B9" s="18">
        <f>GRANULOMETRÍA!B9</f>
        <v>1</v>
      </c>
      <c r="C9" s="51" t="s">
        <v>2</v>
      </c>
      <c r="D9" s="18">
        <f>GRANULOMETRÍA!D9</f>
        <v>1</v>
      </c>
      <c r="E9" s="21"/>
      <c r="F9" s="17" t="s">
        <v>6</v>
      </c>
      <c r="G9" s="77" t="str">
        <f>GRANULOMETRÍA!H9</f>
        <v>ALH</v>
      </c>
      <c r="H9" s="77"/>
      <c r="I9" s="78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0.00 m-4.00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6"/>
      <c r="C11" s="76"/>
      <c r="D11" s="76"/>
      <c r="E11" s="23"/>
      <c r="F11" s="24"/>
      <c r="G11" s="24"/>
      <c r="H11" s="23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-16.649999999999999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96.35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20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21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22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42.755717515944461</v>
      </c>
      <c r="C30" s="12"/>
      <c r="D30" s="12"/>
      <c r="E30" s="12"/>
      <c r="F30" s="101" t="s">
        <v>29</v>
      </c>
      <c r="G30" s="101"/>
      <c r="H30" s="101"/>
      <c r="I30" s="12"/>
      <c r="J30" s="13"/>
    </row>
    <row r="31" spans="1:32" x14ac:dyDescent="0.25">
      <c r="A31" s="66" t="s">
        <v>28</v>
      </c>
      <c r="B31" s="65">
        <f>G45</f>
        <v>29.758308157099883</v>
      </c>
      <c r="C31" s="12"/>
      <c r="D31" s="12"/>
      <c r="E31" s="12"/>
      <c r="F31" s="88" t="s">
        <v>68</v>
      </c>
      <c r="G31" s="102"/>
      <c r="H31" s="102"/>
      <c r="I31" s="12"/>
      <c r="J31" s="13"/>
    </row>
    <row r="32" spans="1:32" x14ac:dyDescent="0.25">
      <c r="A32" s="66" t="s">
        <v>23</v>
      </c>
      <c r="B32" s="65">
        <f>B30-B31</f>
        <v>12.997409358844578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29</v>
      </c>
      <c r="B37" s="57">
        <v>1</v>
      </c>
      <c r="C37" s="58">
        <v>8.952</v>
      </c>
      <c r="D37" s="58">
        <v>13.273999999999999</v>
      </c>
      <c r="E37" s="58">
        <v>12.05</v>
      </c>
      <c r="F37" s="57">
        <f>D37-E37</f>
        <v>1.2239999999999984</v>
      </c>
      <c r="G37" s="58">
        <f>E37-C37</f>
        <v>3.0980000000000008</v>
      </c>
      <c r="H37" s="59">
        <f>(F37/G37)*100</f>
        <v>39.509360877985742</v>
      </c>
      <c r="I37" s="12"/>
      <c r="J37" s="13"/>
    </row>
    <row r="38" spans="1:10" x14ac:dyDescent="0.25">
      <c r="A38" s="67">
        <v>27</v>
      </c>
      <c r="B38" s="57">
        <v>2</v>
      </c>
      <c r="C38" s="58">
        <v>9.766</v>
      </c>
      <c r="D38" s="58">
        <v>18.873000000000001</v>
      </c>
      <c r="E38" s="58">
        <v>16.157</v>
      </c>
      <c r="F38" s="58">
        <f t="shared" ref="F38:F40" si="0">D38-E38</f>
        <v>2.7160000000000011</v>
      </c>
      <c r="G38" s="58">
        <f t="shared" ref="G38:G40" si="1">E38-C38</f>
        <v>6.391</v>
      </c>
      <c r="H38" s="59">
        <f t="shared" ref="H38:H40" si="2">(F38/G38)*100</f>
        <v>42.497261774370223</v>
      </c>
      <c r="I38" s="12"/>
      <c r="J38" s="13"/>
    </row>
    <row r="39" spans="1:10" x14ac:dyDescent="0.25">
      <c r="A39" s="67">
        <v>23</v>
      </c>
      <c r="B39" s="57">
        <v>3</v>
      </c>
      <c r="C39" s="58">
        <v>8.843</v>
      </c>
      <c r="D39" s="58">
        <v>15.555999999999999</v>
      </c>
      <c r="E39" s="58">
        <v>13.504</v>
      </c>
      <c r="F39" s="57">
        <f t="shared" si="0"/>
        <v>2.0519999999999996</v>
      </c>
      <c r="G39" s="58">
        <f t="shared" si="1"/>
        <v>4.6609999999999996</v>
      </c>
      <c r="H39" s="59">
        <f t="shared" si="2"/>
        <v>44.024887363226775</v>
      </c>
      <c r="I39" s="12"/>
      <c r="J39" s="13"/>
    </row>
    <row r="40" spans="1:10" x14ac:dyDescent="0.25">
      <c r="A40" s="67">
        <v>20</v>
      </c>
      <c r="B40" s="57">
        <v>4</v>
      </c>
      <c r="C40" s="58">
        <v>8.6039999999999992</v>
      </c>
      <c r="D40" s="58">
        <v>14.865</v>
      </c>
      <c r="E40" s="58">
        <v>12.882</v>
      </c>
      <c r="F40" s="57">
        <f t="shared" si="0"/>
        <v>1.9830000000000005</v>
      </c>
      <c r="G40" s="58">
        <f t="shared" si="1"/>
        <v>4.2780000000000005</v>
      </c>
      <c r="H40" s="59">
        <f t="shared" si="2"/>
        <v>46.353436185133248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11.502000000000001</v>
      </c>
      <c r="C45" s="62">
        <v>12.361000000000001</v>
      </c>
      <c r="D45" s="62">
        <v>12.164</v>
      </c>
      <c r="E45" s="62">
        <f>C45-D45</f>
        <v>0.19700000000000095</v>
      </c>
      <c r="F45" s="62">
        <f>D45-B45</f>
        <v>0.66199999999999903</v>
      </c>
      <c r="G45" s="27">
        <f>(E45/F45)*100</f>
        <v>29.758308157099883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2017-12-29T01:25:11Z</cp:lastPrinted>
  <dcterms:created xsi:type="dcterms:W3CDTF">2017-11-30T15:56:40Z</dcterms:created>
  <dcterms:modified xsi:type="dcterms:W3CDTF">2017-12-29T01:25:18Z</dcterms:modified>
</cp:coreProperties>
</file>