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<sst xmlns="http://schemas.openxmlformats.org/spreadsheetml/2006/main" count="98" uniqueCount="72">
  <si>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</si>
  <si>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</si>
  <si>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</si>
  <si>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</si>
  <si>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</si>
  <si>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</si>
  <si>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</si>
  <si>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</si>
  <si>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</si>
  <si>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</si>
  <si>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</si>
  <si>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</si>
  <si>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</si>
  <si>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</si>
  <si>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</si>
  <si>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</si>
  <si>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</si>
  <si>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</si>
  <si>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</si>
  <si>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</si>
  <si>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</si>
  <si>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</si>
  <si>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</si>
  <si>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</si>
  <si>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</si>
  <si>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</si>
  <si>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</si>
  <si>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</si>
  <si>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</si>
  <si>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</si>
  <si>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</si>
  <si>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</si>
  <si>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</si>
  <si>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</si>
  <si>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</si>
  <si>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</si>
  <si>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</si>
  <si>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</si>
  <si>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</si>
  <si>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</si>
  <si>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</si>
  <si>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</si>
  <si>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</si>
  <si>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</si>
  <si>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</si>
  <si>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</si>
  <si>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</si>
  <si>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</si>
  <si>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</si>
  <si>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</si>
  <si>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</si>
  <si>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</si>
  <si>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</si>
  <si>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</si>
  <si>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</si>
  <si>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</si>
  <si>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</si>
  <si>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</si>
  <si>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</si>
  <si>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</si>
  <si>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</si>
  <si>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</si>
  <si>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</si>
  <si>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</si>
  <si>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</si>
  <si>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</si>
  <si>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</si>
  <si>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</si>
  <si>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5.40 m-7.20 m</t>
  </si>
  <si>
    <t>MH - LIMO ARENOSO DE ALTA PLASTICIDAD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</si>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</sst>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99.78360833107925</c:v>
                </c:pt>
                <c:pt idx="8">
                  <c:v>97.588368947795502</c:v>
                </c:pt>
                <c:pt idx="9">
                  <c:v>92.399621314579392</c:v>
                </c:pt>
                <c:pt idx="10">
                  <c:v>81.223857181498516</c:v>
                </c:pt>
                <c:pt idx="11">
                  <c:v>74.837706248309445</c:v>
                </c:pt>
                <c:pt idx="12">
                  <c:v>67.653286448471732</c:v>
                </c:pt>
                <c:pt idx="13">
                  <c:v>60.269299431971866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86-4D9F-8E49-247F9CF70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35936"/>
        <c:axId val="237738240"/>
      </c:scatterChart>
      <c:valAx>
        <c:axId val="237735936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7738240"/>
        <c:crosses val="autoZero"/>
        <c:crossBetween val="midCat"/>
        <c:minorUnit val="10"/>
      </c:valAx>
      <c:valAx>
        <c:axId val="23773824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773593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29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55.371900826446272</c:v>
                </c:pt>
                <c:pt idx="1">
                  <c:v>58.145956607495144</c:v>
                </c:pt>
                <c:pt idx="2">
                  <c:v>61.514095660437164</c:v>
                </c:pt>
                <c:pt idx="3">
                  <c:v>62.01938105658018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F6-4735-93DD-CD6435D9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76256"/>
        <c:axId val="237803008"/>
      </c:scatterChart>
      <c:valAx>
        <c:axId val="2377762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7803008"/>
        <c:crosses val="autoZero"/>
        <c:crossBetween val="midCat"/>
      </c:valAx>
      <c:valAx>
        <c:axId val="237803008"/>
        <c:scaling>
          <c:orientation val="minMax"/>
          <c:max val="63"/>
          <c:min val="5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77762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53-4D16-94F1-C8DEC011A2FE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53-4D16-94F1-C8DEC011A2FE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53-4D16-94F1-C8DEC011A2FE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53-4D16-94F1-C8DEC011A2FE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59.004553395030229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24.107742888463598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53-4D16-94F1-C8DEC011A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17856"/>
        <c:axId val="237820160"/>
      </c:scatterChart>
      <c:valAx>
        <c:axId val="23781785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820160"/>
        <c:crosses val="autoZero"/>
        <c:crossBetween val="midCat"/>
        <c:majorUnit val="10"/>
        <c:minorUnit val="10"/>
      </c:valAx>
      <c:valAx>
        <c:axId val="23782016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81785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84668</xdr:rowOff>
    </xdr:from>
    <xdr:to>
      <xdr:col>1</xdr:col>
      <xdr:colOff>592668</xdr:colOff>
      <xdr:row>24</xdr:row>
      <xdr:rowOff>2</xdr:rowOff>
    </xdr:to>
    <xdr:cxnSp macro="">
      <xdr:nvCxnSpPr>
        <xdr:cNvPr id="14" name="1 Conector recto"/>
        <xdr:cNvCxnSpPr/>
      </xdr:nvCxnSpPr>
      <xdr:spPr>
        <a:xfrm flipH="1" flipV="1">
          <a:off x="1566333" y="2762251"/>
          <a:ext cx="2" cy="18203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N8" sqref="N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2851562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43080</v>
      </c>
      <c r="I8" s="73"/>
      <c r="J8" s="93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10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4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68">
        <v>1</v>
      </c>
      <c r="B17" s="33">
        <v>8.5</v>
      </c>
      <c r="C17" s="33">
        <v>458.3</v>
      </c>
      <c r="D17" s="33">
        <v>378.2</v>
      </c>
      <c r="E17" s="33">
        <f>C17-D17</f>
        <v>80.100000000000023</v>
      </c>
      <c r="F17" s="33">
        <f>D17-B17</f>
        <v>369.7</v>
      </c>
      <c r="G17" s="33">
        <f>(E17/F17)*100</f>
        <v>21.666215850689756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24"/>
      <c r="H24" s="52"/>
      <c r="I24" s="53"/>
      <c r="J24" s="54"/>
      <c r="K24" s="38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24"/>
      <c r="H25" s="55" t="s">
        <v>59</v>
      </c>
      <c r="I25" s="56">
        <v>0</v>
      </c>
      <c r="J25" s="57"/>
      <c r="K25" s="38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24"/>
      <c r="H26" s="55" t="s">
        <v>60</v>
      </c>
      <c r="I26" s="56">
        <v>0</v>
      </c>
      <c r="J26" s="57"/>
      <c r="K26" s="38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24"/>
      <c r="H27" s="55" t="s">
        <v>61</v>
      </c>
      <c r="I27" s="56">
        <v>0</v>
      </c>
      <c r="J27" s="57"/>
      <c r="K27" s="38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24"/>
      <c r="H28" s="55" t="s">
        <v>62</v>
      </c>
      <c r="I28" s="58" t="str">
        <f>IF(I27=0, "NO DETERMINADO", I27/I25)</f>
        <v>NO DETERMINADO</v>
      </c>
      <c r="J28" s="59"/>
      <c r="K28" s="38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24"/>
      <c r="H29" s="55" t="s">
        <v>63</v>
      </c>
      <c r="I29" s="58" t="str">
        <f>IF(I26=0,"NO DETERMINADO", (I26*I26)/(I25*I27))</f>
        <v>NO DETERMINADO</v>
      </c>
      <c r="J29" s="59"/>
      <c r="K29" s="38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24"/>
      <c r="H30" s="60"/>
      <c r="I30" s="61"/>
      <c r="J30" s="62"/>
      <c r="K30" s="38"/>
    </row>
    <row r="31" spans="1:16" x14ac:dyDescent="0.25">
      <c r="A31" s="69" t="s">
        <v>51</v>
      </c>
      <c r="B31" s="50">
        <v>4.75</v>
      </c>
      <c r="C31" s="51">
        <v>0.8</v>
      </c>
      <c r="D31" s="51">
        <f t="shared" ref="D31" si="3">(C31*100)/$F$17</f>
        <v>0.21639166892074657</v>
      </c>
      <c r="E31" s="51">
        <f>E30+D31</f>
        <v>0.21639166892074657</v>
      </c>
      <c r="F31" s="51">
        <f>100-E31</f>
        <v>99.78360833107925</v>
      </c>
      <c r="G31" s="24"/>
      <c r="H31" s="24"/>
      <c r="I31" s="24"/>
      <c r="J31" s="24"/>
      <c r="K31" s="38"/>
    </row>
    <row r="32" spans="1:16" x14ac:dyDescent="0.25">
      <c r="A32" s="69" t="s">
        <v>34</v>
      </c>
      <c r="B32" s="50">
        <v>2</v>
      </c>
      <c r="C32" s="63">
        <v>1.1000000000000001</v>
      </c>
      <c r="D32" s="63">
        <f>(C32*$F$31)/$C$39</f>
        <v>2.1952393832837434</v>
      </c>
      <c r="E32" s="51">
        <f>D32</f>
        <v>2.1952393832837434</v>
      </c>
      <c r="F32" s="51">
        <f>$F$31-E32</f>
        <v>97.588368947795502</v>
      </c>
      <c r="G32" s="24"/>
      <c r="H32" s="75" t="s">
        <v>54</v>
      </c>
      <c r="I32" s="76"/>
      <c r="J32" s="77"/>
      <c r="K32" s="38"/>
    </row>
    <row r="33" spans="1:11" x14ac:dyDescent="0.25">
      <c r="A33" s="69" t="s">
        <v>35</v>
      </c>
      <c r="B33" s="49">
        <v>0.85</v>
      </c>
      <c r="C33" s="63">
        <v>2.6</v>
      </c>
      <c r="D33" s="63">
        <f t="shared" ref="D33:D38" si="4">(C33*$F$31)/$C$39</f>
        <v>5.1887476332161215</v>
      </c>
      <c r="E33" s="51">
        <f t="shared" ref="E33:E38" si="5">E32+D33</f>
        <v>7.3839870164998649</v>
      </c>
      <c r="F33" s="51">
        <f t="shared" ref="F33:F38" si="6">$F$31-E33</f>
        <v>92.399621314579392</v>
      </c>
      <c r="G33" s="24"/>
      <c r="H33" s="78"/>
      <c r="I33" s="79"/>
      <c r="J33" s="80"/>
      <c r="K33" s="38"/>
    </row>
    <row r="34" spans="1:11" x14ac:dyDescent="0.25">
      <c r="A34" s="69" t="s">
        <v>36</v>
      </c>
      <c r="B34" s="49">
        <v>0.42499999999999999</v>
      </c>
      <c r="C34" s="63">
        <v>5.6</v>
      </c>
      <c r="D34" s="63">
        <f t="shared" si="4"/>
        <v>11.175764133080875</v>
      </c>
      <c r="E34" s="51">
        <f t="shared" si="5"/>
        <v>18.559751149580741</v>
      </c>
      <c r="F34" s="51">
        <f t="shared" si="6"/>
        <v>81.223857181498516</v>
      </c>
      <c r="G34" s="24"/>
      <c r="H34" s="52"/>
      <c r="I34" s="53"/>
      <c r="J34" s="54"/>
      <c r="K34" s="38"/>
    </row>
    <row r="35" spans="1:11" x14ac:dyDescent="0.25">
      <c r="A35" s="69" t="s">
        <v>37</v>
      </c>
      <c r="B35" s="49">
        <v>0.25</v>
      </c>
      <c r="C35" s="63">
        <v>3.2</v>
      </c>
      <c r="D35" s="63">
        <f t="shared" si="4"/>
        <v>6.3861509331890725</v>
      </c>
      <c r="E35" s="51">
        <f t="shared" si="5"/>
        <v>24.945902082769813</v>
      </c>
      <c r="F35" s="51">
        <f t="shared" si="6"/>
        <v>74.837706248309445</v>
      </c>
      <c r="G35" s="24"/>
      <c r="H35" s="55" t="s">
        <v>55</v>
      </c>
      <c r="I35" s="64">
        <f>E31</f>
        <v>0.21639166892074657</v>
      </c>
      <c r="J35" s="65"/>
      <c r="K35" s="38"/>
    </row>
    <row r="36" spans="1:11" x14ac:dyDescent="0.25">
      <c r="A36" s="69" t="s">
        <v>38</v>
      </c>
      <c r="B36" s="49">
        <v>0.15</v>
      </c>
      <c r="C36" s="63">
        <v>3.6</v>
      </c>
      <c r="D36" s="63">
        <f t="shared" si="4"/>
        <v>7.1844197998377055</v>
      </c>
      <c r="E36" s="51">
        <f t="shared" si="5"/>
        <v>32.130321882607518</v>
      </c>
      <c r="F36" s="51">
        <f t="shared" si="6"/>
        <v>67.653286448471732</v>
      </c>
      <c r="G36" s="24"/>
      <c r="H36" s="55" t="s">
        <v>56</v>
      </c>
      <c r="I36" s="64">
        <f>100-I35-I37</f>
        <v>39.514308899107384</v>
      </c>
      <c r="J36" s="65"/>
      <c r="K36" s="38"/>
    </row>
    <row r="37" spans="1:11" x14ac:dyDescent="0.25">
      <c r="A37" s="69" t="s">
        <v>39</v>
      </c>
      <c r="B37" s="49">
        <v>7.4999999999999997E-2</v>
      </c>
      <c r="C37" s="63">
        <v>3.7</v>
      </c>
      <c r="D37" s="63">
        <f t="shared" si="4"/>
        <v>7.3839870164998649</v>
      </c>
      <c r="E37" s="51">
        <f t="shared" si="5"/>
        <v>39.514308899107384</v>
      </c>
      <c r="F37" s="51">
        <f t="shared" si="6"/>
        <v>60.269299431971866</v>
      </c>
      <c r="G37" s="24"/>
      <c r="H37" s="55" t="s">
        <v>57</v>
      </c>
      <c r="I37" s="64">
        <f>D38</f>
        <v>60.269299431971866</v>
      </c>
      <c r="J37" s="65"/>
      <c r="K37" s="38"/>
    </row>
    <row r="38" spans="1:11" x14ac:dyDescent="0.25">
      <c r="A38" s="69" t="s">
        <v>40</v>
      </c>
      <c r="B38" s="49" t="s">
        <v>41</v>
      </c>
      <c r="C38" s="63">
        <f>50-SUM(C32:C37)</f>
        <v>30.2</v>
      </c>
      <c r="D38" s="63">
        <f t="shared" si="4"/>
        <v>60.269299431971866</v>
      </c>
      <c r="E38" s="51">
        <f t="shared" si="5"/>
        <v>99.78360833107925</v>
      </c>
      <c r="F38" s="51">
        <f t="shared" si="6"/>
        <v>0</v>
      </c>
      <c r="G38" s="24"/>
      <c r="H38" s="60"/>
      <c r="I38" s="61"/>
      <c r="J38" s="62"/>
      <c r="K38" s="38"/>
    </row>
    <row r="39" spans="1:11" x14ac:dyDescent="0.25">
      <c r="A39" s="83" t="s">
        <v>42</v>
      </c>
      <c r="B39" s="84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16" zoomScale="60" zoomScaleNormal="90" workbookViewId="0">
      <selection activeCell="K17" sqref="K1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 xml:space="preserve">PSV ENTRONQUE MOLINITO  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29+139.70</v>
      </c>
      <c r="C8" s="91"/>
      <c r="D8" s="91"/>
      <c r="E8" s="12"/>
      <c r="F8" s="13" t="s">
        <v>5</v>
      </c>
      <c r="G8" s="92">
        <f>GRANULOMETRÍA!H8</f>
        <v>43080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10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4</v>
      </c>
      <c r="C10" s="15" t="s">
        <v>4</v>
      </c>
      <c r="D10" s="17" t="str">
        <f>GRANULOMETRÍA!D10</f>
        <v>5.40 m-7.20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-8.7650000000000006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87.218000000000004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59.004553395030229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34.896810506566631</v>
      </c>
      <c r="C31" s="24"/>
      <c r="D31" s="24"/>
      <c r="E31" s="24"/>
      <c r="F31" s="70" t="s">
        <v>69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24.107742888463598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34</v>
      </c>
      <c r="B37" s="27">
        <v>1</v>
      </c>
      <c r="C37" s="28">
        <v>13.218</v>
      </c>
      <c r="D37" s="28">
        <v>17.542000000000002</v>
      </c>
      <c r="E37" s="28">
        <v>16.001000000000001</v>
      </c>
      <c r="F37" s="27">
        <f>D37-E37</f>
        <v>1.5410000000000004</v>
      </c>
      <c r="G37" s="28">
        <f>E37-C37</f>
        <v>2.7830000000000013</v>
      </c>
      <c r="H37" s="29">
        <f>(F37/G37)*100</f>
        <v>55.371900826446272</v>
      </c>
      <c r="I37" s="24"/>
      <c r="J37" s="38"/>
    </row>
    <row r="38" spans="1:10" x14ac:dyDescent="0.25">
      <c r="A38" s="43">
        <v>29</v>
      </c>
      <c r="B38" s="27">
        <v>2</v>
      </c>
      <c r="C38" s="28">
        <v>12.975</v>
      </c>
      <c r="D38" s="28">
        <v>16.984000000000002</v>
      </c>
      <c r="E38" s="28">
        <v>15.51</v>
      </c>
      <c r="F38" s="28">
        <f t="shared" ref="F38:F40" si="0">D38-E38</f>
        <v>1.474000000000002</v>
      </c>
      <c r="G38" s="28">
        <f t="shared" ref="G38:G40" si="1">E38-C38</f>
        <v>2.5350000000000001</v>
      </c>
      <c r="H38" s="29">
        <f t="shared" ref="H38:H40" si="2">(F38/G38)*100</f>
        <v>58.145956607495144</v>
      </c>
      <c r="I38" s="24"/>
      <c r="J38" s="38"/>
    </row>
    <row r="39" spans="1:10" x14ac:dyDescent="0.25">
      <c r="A39" s="43">
        <v>22</v>
      </c>
      <c r="B39" s="27">
        <v>3</v>
      </c>
      <c r="C39" s="28">
        <v>13.112</v>
      </c>
      <c r="D39" s="28">
        <v>18.210999999999999</v>
      </c>
      <c r="E39" s="28">
        <v>16.268999999999998</v>
      </c>
      <c r="F39" s="27">
        <f t="shared" si="0"/>
        <v>1.9420000000000002</v>
      </c>
      <c r="G39" s="28">
        <f t="shared" si="1"/>
        <v>3.1569999999999983</v>
      </c>
      <c r="H39" s="29">
        <f t="shared" si="2"/>
        <v>61.514095660437164</v>
      </c>
      <c r="I39" s="24"/>
      <c r="J39" s="38"/>
    </row>
    <row r="40" spans="1:10" x14ac:dyDescent="0.25">
      <c r="A40" s="43">
        <v>16</v>
      </c>
      <c r="B40" s="27">
        <v>4</v>
      </c>
      <c r="C40" s="28">
        <v>12.567</v>
      </c>
      <c r="D40" s="28">
        <v>17.75</v>
      </c>
      <c r="E40" s="28">
        <v>15.766</v>
      </c>
      <c r="F40" s="27">
        <f t="shared" si="0"/>
        <v>1.984</v>
      </c>
      <c r="G40" s="28">
        <f t="shared" si="1"/>
        <v>3.1989999999999998</v>
      </c>
      <c r="H40" s="29">
        <f t="shared" si="2"/>
        <v>62.01938105658018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8.3670000000000009</v>
      </c>
      <c r="C45" s="32">
        <v>9.0860000000000003</v>
      </c>
      <c r="D45" s="32">
        <v>8.9</v>
      </c>
      <c r="E45" s="32">
        <f>C45-D45</f>
        <v>0.18599999999999994</v>
      </c>
      <c r="F45" s="32">
        <f>D45-B45</f>
        <v>0.53299999999999947</v>
      </c>
      <c r="G45" s="33">
        <f>(E45/F45)*100</f>
        <v>34.896810506566631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2017-12-29T01:10:14Z</cp:lastPrinted>
  <dcterms:created xsi:type="dcterms:W3CDTF">2017-11-30T15:56:40Z</dcterms:created>
  <dcterms:modified xsi:type="dcterms:W3CDTF">2017-12-29T01:10:19Z</dcterms:modified>
</cp:coreProperties>
</file>