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CLASIFICACIÓN!$A$1:$J$46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<sst xmlns="http://schemas.openxmlformats.org/spreadsheetml/2006/main" count="97" uniqueCount="71">
  <si>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</si>
  <si>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</si>
  <si>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</si>
  <si>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</si>
  <si>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</si>
  <si>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</si>
  <si>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</si>
  <si>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</si>
  <si>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</si>
  <si>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</si>
  <si>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</si>
  <si>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</si>
  <si>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</si>
  <si>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</si>
  <si>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</si>
  <si>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</si>
  <si>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</si>
  <si>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</si>
  <si>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</si>
  <si>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</si>
  <si>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</si>
  <si>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</si>
  <si>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</si>
  <si>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</si>
  <si>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</si>
  <si>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</si>
  <si>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</si>
  <si>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</si>
  <si>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</si>
  <si>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</si>
  <si>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</si>
  <si>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</si>
  <si>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</si>
  <si>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</si>
  <si>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</si>
  <si>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</si>
  <si>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</si>
  <si>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</si>
  <si>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</si>
  <si>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</si>
  <si>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</si>
  <si>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</si>
  <si>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</si>
  <si>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</si>
  <si>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</si>
  <si>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</si>
  <si>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</si>
  <si>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</si>
  <si>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</si>
  <si>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</si>
  <si>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</si>
  <si>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</si>
  <si>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</si>
  <si>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</si>
  <si>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</si>
  <si>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</si>
  <si>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</si>
  <si>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</si>
  <si>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</si>
  <si>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</si>
  <si>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</si>
  <si>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</si>
  <si>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</si>
  <si>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</si>
  <si>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</si>
  <si>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</si>
  <si>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</si>
  <si>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</si>
  <si>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</si>
  <si>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SM - ARENA LIMOSA</t>
  </si>
  <si>
    <t>20.20 - 20.44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</si>
</sst>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97.138595476545618</c:v>
                </c:pt>
                <c:pt idx="8">
                  <c:v>92.47594289367143</c:v>
                </c:pt>
                <c:pt idx="9">
                  <c:v>81.207865818392136</c:v>
                </c:pt>
                <c:pt idx="10">
                  <c:v>50.123515265897538</c:v>
                </c:pt>
                <c:pt idx="11">
                  <c:v>30.695796170588409</c:v>
                </c:pt>
                <c:pt idx="12">
                  <c:v>18.262055949590575</c:v>
                </c:pt>
                <c:pt idx="13">
                  <c:v>12.628017411950935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217088"/>
        <c:axId val="278219392"/>
      </c:scatterChart>
      <c:valAx>
        <c:axId val="27821708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8219392"/>
        <c:crosses val="autoZero"/>
        <c:crossBetween val="midCat"/>
        <c:minorUnit val="10"/>
      </c:valAx>
      <c:valAx>
        <c:axId val="2782193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821708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26</c:v>
                </c:pt>
                <c:pt idx="2">
                  <c:v>23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21.016166281755165</c:v>
                </c:pt>
                <c:pt idx="1">
                  <c:v>24.973656480505731</c:v>
                </c:pt>
                <c:pt idx="2">
                  <c:v>27.272727272727288</c:v>
                </c:pt>
                <c:pt idx="3">
                  <c:v>30.386983289358007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307200"/>
        <c:axId val="278309120"/>
      </c:scatterChart>
      <c:valAx>
        <c:axId val="27830720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78309120"/>
        <c:crosses val="autoZero"/>
        <c:crossBetween val="midCat"/>
      </c:valAx>
      <c:valAx>
        <c:axId val="278309120"/>
        <c:scaling>
          <c:orientation val="minMax"/>
          <c:max val="31"/>
          <c:min val="2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7830720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25.596668877626335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1.747061694685879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362752"/>
        <c:axId val="278365312"/>
      </c:scatterChart>
      <c:valAx>
        <c:axId val="27836275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8365312"/>
        <c:crosses val="autoZero"/>
        <c:crossBetween val="midCat"/>
        <c:majorUnit val="10"/>
        <c:minorUnit val="10"/>
      </c:valAx>
      <c:valAx>
        <c:axId val="27836531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836275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582084</xdr:colOff>
      <xdr:row>14</xdr:row>
      <xdr:rowOff>127000</xdr:rowOff>
    </xdr:from>
    <xdr:to>
      <xdr:col>1</xdr:col>
      <xdr:colOff>592668</xdr:colOff>
      <xdr:row>23</xdr:row>
      <xdr:rowOff>169334</xdr:rowOff>
    </xdr:to>
    <xdr:cxnSp macro="">
      <xdr:nvCxnSpPr>
        <xdr:cNvPr id="14" name="13 Conector recto"/>
        <xdr:cNvCxnSpPr/>
      </xdr:nvCxnSpPr>
      <xdr:spPr>
        <a:xfrm flipV="1">
          <a:off x="1555751" y="2804583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1" sqref="M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7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43070</v>
      </c>
      <c r="I8" s="73"/>
      <c r="J8" s="93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32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12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75.989999999999995</v>
      </c>
      <c r="C17" s="23">
        <v>472.3</v>
      </c>
      <c r="D17" s="23">
        <v>404.5</v>
      </c>
      <c r="E17" s="23">
        <f>C17-D17</f>
        <v>67.800000000000011</v>
      </c>
      <c r="F17" s="23">
        <f>D17-B17</f>
        <v>328.51</v>
      </c>
      <c r="G17" s="23">
        <f>(E17/F17)*100</f>
        <v>20.638641137256101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9.4</v>
      </c>
      <c r="D31" s="26">
        <f t="shared" ref="D31" si="3">(C31*100)/$F$17</f>
        <v>2.861404523454385</v>
      </c>
      <c r="E31" s="26">
        <f>E30+D31</f>
        <v>2.861404523454385</v>
      </c>
      <c r="F31" s="26">
        <f>100-E31</f>
        <v>97.138595476545618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2.4</v>
      </c>
      <c r="D32" s="38">
        <f>(C32*$F$31)/$C$39</f>
        <v>4.6626525828741894</v>
      </c>
      <c r="E32" s="26">
        <f>D32</f>
        <v>4.6626525828741894</v>
      </c>
      <c r="F32" s="26">
        <f>$F$31-E32</f>
        <v>92.47594289367143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5.8</v>
      </c>
      <c r="D33" s="38">
        <f t="shared" ref="D33:D38" si="4">(C33*$F$31)/$C$39</f>
        <v>11.26807707527929</v>
      </c>
      <c r="E33" s="26">
        <f t="shared" ref="E33:E38" si="5">E32+D33</f>
        <v>15.93072965815348</v>
      </c>
      <c r="F33" s="26">
        <f t="shared" ref="F33:F38" si="6">$F$31-E33</f>
        <v>81.207865818392136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16</v>
      </c>
      <c r="D34" s="38">
        <f t="shared" si="4"/>
        <v>31.084350552494598</v>
      </c>
      <c r="E34" s="26">
        <f t="shared" si="5"/>
        <v>47.01508021064808</v>
      </c>
      <c r="F34" s="26">
        <f t="shared" si="6"/>
        <v>50.123515265897538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10</v>
      </c>
      <c r="D35" s="38">
        <f t="shared" si="4"/>
        <v>19.427719095309122</v>
      </c>
      <c r="E35" s="26">
        <f t="shared" si="5"/>
        <v>66.442799305957209</v>
      </c>
      <c r="F35" s="26">
        <f t="shared" si="6"/>
        <v>30.695796170588409</v>
      </c>
      <c r="G35" s="12"/>
      <c r="H35" s="30" t="s">
        <v>55</v>
      </c>
      <c r="I35" s="39">
        <f>E31</f>
        <v>2.861404523454385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6.4</v>
      </c>
      <c r="D36" s="38">
        <f t="shared" si="4"/>
        <v>12.433740220997841</v>
      </c>
      <c r="E36" s="26">
        <f t="shared" si="5"/>
        <v>78.876539526955042</v>
      </c>
      <c r="F36" s="26">
        <f t="shared" si="6"/>
        <v>18.262055949590575</v>
      </c>
      <c r="G36" s="12"/>
      <c r="H36" s="30" t="s">
        <v>56</v>
      </c>
      <c r="I36" s="39">
        <f>100-I35-I37</f>
        <v>84.510578064594682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2.9</v>
      </c>
      <c r="D37" s="38">
        <f t="shared" si="4"/>
        <v>5.6340385376396451</v>
      </c>
      <c r="E37" s="26">
        <f t="shared" si="5"/>
        <v>84.510578064594682</v>
      </c>
      <c r="F37" s="26">
        <f t="shared" si="6"/>
        <v>12.628017411950935</v>
      </c>
      <c r="G37" s="12"/>
      <c r="H37" s="30" t="s">
        <v>57</v>
      </c>
      <c r="I37" s="39">
        <f>D38</f>
        <v>12.62801741195093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6.5</v>
      </c>
      <c r="D38" s="38">
        <f t="shared" si="4"/>
        <v>12.62801741195093</v>
      </c>
      <c r="E38" s="26">
        <f t="shared" si="5"/>
        <v>97.138595476545618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E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tabSelected="1" view="pageBreakPreview" zoomScale="60" zoomScaleNormal="90" workbookViewId="0">
      <selection activeCell="L11" sqref="L11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1.8554687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PSV ENTRONQUE MOLINITO  29+139.70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43070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32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12</v>
      </c>
      <c r="C10" s="51" t="s">
        <v>4</v>
      </c>
      <c r="D10" s="52" t="str">
        <f>GRANULOMETRÍA!D10</f>
        <v>20.20 - 20.44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-18.03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83.632999999999996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25.596668877626335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23.849607182940456</v>
      </c>
      <c r="C31" s="12"/>
      <c r="D31" s="12"/>
      <c r="E31" s="12"/>
      <c r="F31" s="70" t="s">
        <v>69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1.747061694685879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32</v>
      </c>
      <c r="B37" s="57">
        <v>1</v>
      </c>
      <c r="C37" s="58">
        <v>8.0139999999999993</v>
      </c>
      <c r="D37" s="58">
        <v>11.157999999999999</v>
      </c>
      <c r="E37" s="58">
        <v>10.612</v>
      </c>
      <c r="F37" s="57">
        <f>D37-E37</f>
        <v>0.54599999999999937</v>
      </c>
      <c r="G37" s="58">
        <f>E37-C37</f>
        <v>2.5980000000000008</v>
      </c>
      <c r="H37" s="59">
        <f>(F37/G37)*100</f>
        <v>21.016166281755165</v>
      </c>
      <c r="I37" s="12"/>
      <c r="J37" s="18"/>
    </row>
    <row r="38" spans="1:10" x14ac:dyDescent="0.25">
      <c r="A38" s="67">
        <v>26</v>
      </c>
      <c r="B38" s="57">
        <v>2</v>
      </c>
      <c r="C38" s="58">
        <v>8.6869999999999994</v>
      </c>
      <c r="D38" s="58">
        <v>12.244999999999999</v>
      </c>
      <c r="E38" s="58">
        <v>11.534000000000001</v>
      </c>
      <c r="F38" s="58">
        <f t="shared" ref="F38:F40" si="0">D38-E38</f>
        <v>0.71099999999999852</v>
      </c>
      <c r="G38" s="58">
        <f t="shared" ref="G38:G40" si="1">E38-C38</f>
        <v>2.8470000000000013</v>
      </c>
      <c r="H38" s="59">
        <f t="shared" ref="H38:H40" si="2">(F38/G38)*100</f>
        <v>24.973656480505731</v>
      </c>
      <c r="I38" s="12"/>
      <c r="J38" s="18"/>
    </row>
    <row r="39" spans="1:10" x14ac:dyDescent="0.25">
      <c r="A39" s="67">
        <v>23</v>
      </c>
      <c r="B39" s="57">
        <v>3</v>
      </c>
      <c r="C39" s="58">
        <v>10.268000000000001</v>
      </c>
      <c r="D39" s="58">
        <v>13.558</v>
      </c>
      <c r="E39" s="58">
        <v>12.853</v>
      </c>
      <c r="F39" s="57">
        <f t="shared" si="0"/>
        <v>0.70500000000000007</v>
      </c>
      <c r="G39" s="58">
        <f t="shared" si="1"/>
        <v>2.5849999999999991</v>
      </c>
      <c r="H39" s="59">
        <f t="shared" si="2"/>
        <v>27.272727272727288</v>
      </c>
      <c r="I39" s="12"/>
      <c r="J39" s="18"/>
    </row>
    <row r="40" spans="1:10" x14ac:dyDescent="0.25">
      <c r="A40" s="67">
        <v>19</v>
      </c>
      <c r="B40" s="57">
        <v>4</v>
      </c>
      <c r="C40" s="58">
        <v>9.1470000000000002</v>
      </c>
      <c r="D40" s="58">
        <v>12.112</v>
      </c>
      <c r="E40" s="58">
        <v>11.420999999999999</v>
      </c>
      <c r="F40" s="57">
        <f t="shared" si="0"/>
        <v>0.69100000000000072</v>
      </c>
      <c r="G40" s="58">
        <f t="shared" si="1"/>
        <v>2.2739999999999991</v>
      </c>
      <c r="H40" s="59">
        <f t="shared" si="2"/>
        <v>30.386983289358007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10.047000000000001</v>
      </c>
      <c r="C45" s="62">
        <v>12.254</v>
      </c>
      <c r="D45" s="62">
        <v>11.829000000000001</v>
      </c>
      <c r="E45" s="62">
        <f>C45-D45</f>
        <v>0.42499999999999893</v>
      </c>
      <c r="F45" s="62">
        <f>D45-B45</f>
        <v>1.782</v>
      </c>
      <c r="G45" s="23">
        <f>(E45/F45)*100</f>
        <v>23.849607182940456</v>
      </c>
      <c r="H45" s="12"/>
      <c r="I45" s="12"/>
      <c r="J45" s="18"/>
    </row>
    <row r="46" spans="1:10" ht="15.75" thickBot="1" x14ac:dyDescent="0.3">
      <c r="A46" s="49"/>
      <c r="B46" s="20"/>
      <c r="C46" s="20"/>
      <c r="D46" s="20"/>
      <c r="E46" s="20"/>
      <c r="F46" s="20"/>
      <c r="G46" s="20"/>
      <c r="H46" s="20"/>
      <c r="I46" s="21"/>
      <c r="J46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2017-12-29T00:22:02Z</cp:lastPrinted>
  <dcterms:created xsi:type="dcterms:W3CDTF">2017-11-30T15:56:40Z</dcterms:created>
  <dcterms:modified xsi:type="dcterms:W3CDTF">2017-12-29T00:22:10Z</dcterms:modified>
</cp:coreProperties>
</file>