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<sst xmlns="http://schemas.openxmlformats.org/spreadsheetml/2006/main" count="97" uniqueCount="71">
  <si>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</si>
  <si>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</si>
  <si>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</si>
  <si>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</si>
  <si>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</si>
  <si>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</si>
  <si>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</si>
  <si>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</si>
  <si>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</si>
  <si>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</si>
  <si>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</si>
  <si>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</si>
  <si>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</si>
  <si>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</si>
  <si>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</si>
  <si>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</si>
  <si>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</si>
  <si>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</si>
  <si>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</si>
  <si>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</si>
  <si>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</si>
  <si>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</si>
  <si>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</si>
  <si>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</si>
  <si>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</si>
  <si>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</si>
  <si>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</si>
  <si>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</si>
  <si>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</si>
  <si>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</si>
  <si>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</si>
  <si>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</si>
  <si>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</si>
  <si>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</si>
  <si>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</si>
  <si>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</si>
  <si>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</si>
  <si>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</si>
  <si>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</si>
  <si>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</si>
  <si>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</si>
  <si>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</si>
  <si>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</si>
  <si>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</si>
  <si>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</si>
  <si>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</si>
  <si>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</si>
  <si>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</si>
  <si>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</si>
  <si>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</si>
  <si>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</si>
  <si>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</si>
  <si>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</si>
  <si>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</si>
  <si>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</si>
  <si>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</si>
  <si>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</si>
  <si>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</si>
  <si>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</si>
  <si>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</si>
  <si>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</si>
  <si>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</si>
  <si>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</si>
  <si>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</si>
  <si>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</si>
  <si>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</si>
  <si>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</si>
  <si>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</si>
  <si>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PSV ENTRONQUE MOLINITO  29+139.70</t>
  </si>
  <si>
    <t>SM - ARENA LIMOSA</t>
  </si>
  <si>
    <t>15.40 - 15.75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</si>
</sst>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95.764903659640495</c:v>
                </c:pt>
                <c:pt idx="8">
                  <c:v>90.976658476658471</c:v>
                </c:pt>
                <c:pt idx="9">
                  <c:v>86.954532522953571</c:v>
                </c:pt>
                <c:pt idx="10">
                  <c:v>74.122035432561745</c:v>
                </c:pt>
                <c:pt idx="11">
                  <c:v>57.842001810422857</c:v>
                </c:pt>
                <c:pt idx="12">
                  <c:v>43.285736454157501</c:v>
                </c:pt>
                <c:pt idx="13">
                  <c:v>25.664994180783651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D-40D7-8EF4-24745045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979456"/>
        <c:axId val="275926400"/>
      </c:scatterChart>
      <c:valAx>
        <c:axId val="272979456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5926400"/>
        <c:crosses val="autoZero"/>
        <c:crossBetween val="midCat"/>
        <c:minorUnit val="10"/>
      </c:valAx>
      <c:valAx>
        <c:axId val="27592640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297945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27</c:v>
                </c:pt>
                <c:pt idx="2">
                  <c:v>22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21.817162086371304</c:v>
                </c:pt>
                <c:pt idx="1">
                  <c:v>25.573424729765321</c:v>
                </c:pt>
                <c:pt idx="2">
                  <c:v>27.735068007096359</c:v>
                </c:pt>
                <c:pt idx="3">
                  <c:v>30.883846935320047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1-40A3-8F32-1F5DF185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224256"/>
        <c:axId val="274226176"/>
      </c:scatterChart>
      <c:valAx>
        <c:axId val="27422425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74226176"/>
        <c:crosses val="autoZero"/>
        <c:crossBetween val="midCat"/>
      </c:valAx>
      <c:valAx>
        <c:axId val="274226176"/>
        <c:scaling>
          <c:orientation val="minMax"/>
          <c:max val="31"/>
          <c:min val="21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7422425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A-49C9-8766-664085C009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AA-49C9-8766-664085C009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AA-49C9-8766-664085C009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AA-49C9-8766-664085C009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26.049049777382038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2.2901026520064072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AA-49C9-8766-664085C0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709888"/>
        <c:axId val="274728832"/>
      </c:scatterChart>
      <c:valAx>
        <c:axId val="274709888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4728832"/>
        <c:crosses val="autoZero"/>
        <c:crossBetween val="midCat"/>
        <c:majorUnit val="10"/>
        <c:minorUnit val="10"/>
      </c:valAx>
      <c:valAx>
        <c:axId val="27472883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4709888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39158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582083</xdr:colOff>
      <xdr:row>14</xdr:row>
      <xdr:rowOff>137584</xdr:rowOff>
    </xdr:from>
    <xdr:to>
      <xdr:col>1</xdr:col>
      <xdr:colOff>592667</xdr:colOff>
      <xdr:row>23</xdr:row>
      <xdr:rowOff>179918</xdr:rowOff>
    </xdr:to>
    <xdr:cxnSp macro="">
      <xdr:nvCxnSpPr>
        <xdr:cNvPr id="14" name="13 Conector recto"/>
        <xdr:cNvCxnSpPr/>
      </xdr:nvCxnSpPr>
      <xdr:spPr>
        <a:xfrm flipV="1">
          <a:off x="1555750" y="2815167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K16" sqref="K16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1.570312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97" t="s">
        <v>68</v>
      </c>
      <c r="C7" s="97"/>
      <c r="D7" s="97"/>
      <c r="E7" s="97"/>
      <c r="F7" s="9"/>
      <c r="G7" s="15" t="s">
        <v>25</v>
      </c>
      <c r="H7" s="89" t="s">
        <v>53</v>
      </c>
      <c r="I7" s="89"/>
      <c r="J7" s="90"/>
      <c r="K7" s="13"/>
    </row>
    <row r="8" spans="1:11" x14ac:dyDescent="0.25">
      <c r="A8" s="16" t="s">
        <v>1</v>
      </c>
      <c r="B8" s="91"/>
      <c r="C8" s="91"/>
      <c r="D8" s="91"/>
      <c r="E8" s="12"/>
      <c r="F8" s="12"/>
      <c r="G8" s="17" t="s">
        <v>5</v>
      </c>
      <c r="H8" s="92">
        <v>43070</v>
      </c>
      <c r="I8" s="73"/>
      <c r="J8" s="93"/>
      <c r="K8" s="13"/>
    </row>
    <row r="9" spans="1:11" x14ac:dyDescent="0.25">
      <c r="A9" s="16" t="s">
        <v>67</v>
      </c>
      <c r="B9" s="18">
        <v>1</v>
      </c>
      <c r="C9" s="17" t="s">
        <v>2</v>
      </c>
      <c r="D9" s="18">
        <v>26</v>
      </c>
      <c r="E9" s="12"/>
      <c r="F9" s="12"/>
      <c r="G9" s="17" t="s">
        <v>6</v>
      </c>
      <c r="H9" s="95" t="s">
        <v>17</v>
      </c>
      <c r="I9" s="95"/>
      <c r="J9" s="96"/>
      <c r="K9" s="13"/>
    </row>
    <row r="10" spans="1:11" x14ac:dyDescent="0.25">
      <c r="A10" s="16" t="s">
        <v>3</v>
      </c>
      <c r="B10" s="19">
        <v>10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4"/>
      <c r="C11" s="94"/>
      <c r="D11" s="94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3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3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3"/>
    </row>
    <row r="17" spans="1:16" x14ac:dyDescent="0.25">
      <c r="A17" s="26">
        <v>1</v>
      </c>
      <c r="B17" s="27">
        <v>74.48</v>
      </c>
      <c r="C17" s="27">
        <v>455.7</v>
      </c>
      <c r="D17" s="27">
        <v>383.8</v>
      </c>
      <c r="E17" s="27">
        <f>C17-D17</f>
        <v>71.899999999999977</v>
      </c>
      <c r="F17" s="27">
        <f>D17-B17</f>
        <v>309.32</v>
      </c>
      <c r="G17" s="27">
        <f>(E17/F17)*100</f>
        <v>23.24453640243113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3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3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3"/>
      <c r="P23" s="1">
        <v>3</v>
      </c>
    </row>
    <row r="24" spans="1:16" ht="15" customHeight="1" x14ac:dyDescent="0.25">
      <c r="A24" s="28" t="s">
        <v>44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45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59</v>
      </c>
      <c r="I25" s="35">
        <v>0</v>
      </c>
      <c r="J25" s="36"/>
      <c r="K25" s="13"/>
    </row>
    <row r="26" spans="1:16" ht="15" customHeight="1" x14ac:dyDescent="0.25">
      <c r="A26" s="28" t="s">
        <v>46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60</v>
      </c>
      <c r="I26" s="35">
        <v>0</v>
      </c>
      <c r="J26" s="36"/>
      <c r="K26" s="13"/>
    </row>
    <row r="27" spans="1:16" ht="15" customHeight="1" x14ac:dyDescent="0.25">
      <c r="A27" s="28" t="s">
        <v>47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61</v>
      </c>
      <c r="I27" s="35">
        <v>0</v>
      </c>
      <c r="J27" s="36"/>
      <c r="K27" s="13"/>
    </row>
    <row r="28" spans="1:16" ht="15" customHeight="1" x14ac:dyDescent="0.25">
      <c r="A28" s="28" t="s">
        <v>48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62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49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63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50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51</v>
      </c>
      <c r="B31" s="29">
        <v>4.75</v>
      </c>
      <c r="C31" s="30">
        <v>13.1</v>
      </c>
      <c r="D31" s="30">
        <f t="shared" ref="D31" si="3">(C31*100)/$F$17</f>
        <v>4.2350963403594983</v>
      </c>
      <c r="E31" s="30">
        <f>E30+D31</f>
        <v>4.2350963403594983</v>
      </c>
      <c r="F31" s="30">
        <f>100-E31</f>
        <v>95.764903659640495</v>
      </c>
      <c r="G31" s="12"/>
      <c r="H31" s="12"/>
      <c r="I31" s="12"/>
      <c r="J31" s="12"/>
      <c r="K31" s="13"/>
    </row>
    <row r="32" spans="1:16" x14ac:dyDescent="0.25">
      <c r="A32" s="28" t="s">
        <v>34</v>
      </c>
      <c r="B32" s="29">
        <v>2</v>
      </c>
      <c r="C32" s="42">
        <v>2.5</v>
      </c>
      <c r="D32" s="42">
        <f>(C32*$F$31)/$C$39</f>
        <v>4.788245182982025</v>
      </c>
      <c r="E32" s="30">
        <f>D32</f>
        <v>4.788245182982025</v>
      </c>
      <c r="F32" s="30">
        <f>$F$31-E32</f>
        <v>90.976658476658471</v>
      </c>
      <c r="G32" s="12"/>
      <c r="H32" s="75" t="s">
        <v>54</v>
      </c>
      <c r="I32" s="76"/>
      <c r="J32" s="77"/>
      <c r="K32" s="13"/>
    </row>
    <row r="33" spans="1:11" x14ac:dyDescent="0.25">
      <c r="A33" s="28" t="s">
        <v>35</v>
      </c>
      <c r="B33" s="43">
        <v>0.85</v>
      </c>
      <c r="C33" s="42">
        <v>2.1</v>
      </c>
      <c r="D33" s="42">
        <f t="shared" ref="D33:D38" si="4">(C33*$F$31)/$C$39</f>
        <v>4.0221259537049008</v>
      </c>
      <c r="E33" s="30">
        <f t="shared" ref="E33:E38" si="5">E32+D33</f>
        <v>8.8103711366869248</v>
      </c>
      <c r="F33" s="30">
        <f t="shared" ref="F33:F38" si="6">$F$31-E33</f>
        <v>86.954532522953571</v>
      </c>
      <c r="G33" s="12"/>
      <c r="H33" s="78"/>
      <c r="I33" s="79"/>
      <c r="J33" s="80"/>
      <c r="K33" s="13"/>
    </row>
    <row r="34" spans="1:11" x14ac:dyDescent="0.25">
      <c r="A34" s="28" t="s">
        <v>36</v>
      </c>
      <c r="B34" s="43">
        <v>0.42499999999999999</v>
      </c>
      <c r="C34" s="42">
        <v>6.7</v>
      </c>
      <c r="D34" s="42">
        <f t="shared" si="4"/>
        <v>12.832497090391826</v>
      </c>
      <c r="E34" s="30">
        <f t="shared" si="5"/>
        <v>21.64286822707875</v>
      </c>
      <c r="F34" s="30">
        <f t="shared" si="6"/>
        <v>74.122035432561745</v>
      </c>
      <c r="G34" s="12"/>
      <c r="H34" s="31"/>
      <c r="I34" s="32"/>
      <c r="J34" s="33"/>
      <c r="K34" s="13"/>
    </row>
    <row r="35" spans="1:11" x14ac:dyDescent="0.25">
      <c r="A35" s="28" t="s">
        <v>37</v>
      </c>
      <c r="B35" s="43">
        <v>0.25</v>
      </c>
      <c r="C35" s="42">
        <v>8.5</v>
      </c>
      <c r="D35" s="42">
        <f t="shared" si="4"/>
        <v>16.280033622138884</v>
      </c>
      <c r="E35" s="30">
        <f t="shared" si="5"/>
        <v>37.922901849217638</v>
      </c>
      <c r="F35" s="30">
        <f t="shared" si="6"/>
        <v>57.842001810422857</v>
      </c>
      <c r="G35" s="12"/>
      <c r="H35" s="34" t="s">
        <v>55</v>
      </c>
      <c r="I35" s="44">
        <f>E31</f>
        <v>4.2350963403594983</v>
      </c>
      <c r="J35" s="45"/>
      <c r="K35" s="13"/>
    </row>
    <row r="36" spans="1:11" x14ac:dyDescent="0.25">
      <c r="A36" s="28" t="s">
        <v>38</v>
      </c>
      <c r="B36" s="43">
        <v>0.15</v>
      </c>
      <c r="C36" s="42">
        <v>7.6</v>
      </c>
      <c r="D36" s="42">
        <f t="shared" si="4"/>
        <v>14.556265356265355</v>
      </c>
      <c r="E36" s="30">
        <f t="shared" si="5"/>
        <v>52.479167205482995</v>
      </c>
      <c r="F36" s="30">
        <f t="shared" si="6"/>
        <v>43.285736454157501</v>
      </c>
      <c r="G36" s="12"/>
      <c r="H36" s="34" t="s">
        <v>56</v>
      </c>
      <c r="I36" s="44">
        <f>100-I35-I37</f>
        <v>70.09990947885683</v>
      </c>
      <c r="J36" s="45"/>
      <c r="K36" s="13"/>
    </row>
    <row r="37" spans="1:11" x14ac:dyDescent="0.25">
      <c r="A37" s="28" t="s">
        <v>39</v>
      </c>
      <c r="B37" s="43">
        <v>7.4999999999999997E-2</v>
      </c>
      <c r="C37" s="42">
        <v>9.1999999999999993</v>
      </c>
      <c r="D37" s="42">
        <f t="shared" si="4"/>
        <v>17.62074227337385</v>
      </c>
      <c r="E37" s="30">
        <f t="shared" si="5"/>
        <v>70.099909478856844</v>
      </c>
      <c r="F37" s="30">
        <f t="shared" si="6"/>
        <v>25.664994180783651</v>
      </c>
      <c r="G37" s="12"/>
      <c r="H37" s="34" t="s">
        <v>57</v>
      </c>
      <c r="I37" s="44">
        <f>D38</f>
        <v>25.664994180783665</v>
      </c>
      <c r="J37" s="45"/>
      <c r="K37" s="13"/>
    </row>
    <row r="38" spans="1:11" x14ac:dyDescent="0.25">
      <c r="A38" s="28" t="s">
        <v>40</v>
      </c>
      <c r="B38" s="43" t="s">
        <v>41</v>
      </c>
      <c r="C38" s="42">
        <f>50-SUM(C32:C37)</f>
        <v>13.400000000000006</v>
      </c>
      <c r="D38" s="42">
        <f t="shared" si="4"/>
        <v>25.664994180783665</v>
      </c>
      <c r="E38" s="30">
        <f t="shared" si="5"/>
        <v>95.76490365964051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3" t="s">
        <v>42</v>
      </c>
      <c r="B39" s="84"/>
      <c r="C39" s="46">
        <f>SUM(C32:C38)</f>
        <v>50</v>
      </c>
      <c r="D39" s="46" t="s">
        <v>41</v>
      </c>
      <c r="E39" s="47" t="s">
        <v>41</v>
      </c>
      <c r="F39" s="47" t="s">
        <v>41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4">
    <mergeCell ref="H7:J7"/>
    <mergeCell ref="B8:D8"/>
    <mergeCell ref="H8:J8"/>
    <mergeCell ref="B11:D11"/>
    <mergeCell ref="H9:J9"/>
    <mergeCell ref="B7:E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topLeftCell="A7" zoomScale="60" zoomScaleNormal="90" workbookViewId="0">
      <selection activeCell="D32" sqref="D32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71093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97" t="str">
        <f>GRANULOMETRÍA!B7</f>
        <v>PSV ENTRONQUE MOLINITO  29+139.70</v>
      </c>
      <c r="C7" s="97"/>
      <c r="D7" s="97"/>
      <c r="E7" s="50"/>
      <c r="F7" s="15" t="s">
        <v>25</v>
      </c>
      <c r="G7" s="89" t="s">
        <v>26</v>
      </c>
      <c r="H7" s="89"/>
      <c r="I7" s="90"/>
      <c r="J7" s="13"/>
      <c r="L7" s="2"/>
      <c r="M7" s="2"/>
      <c r="N7" s="2"/>
      <c r="AF7" s="2"/>
    </row>
    <row r="8" spans="1:32" x14ac:dyDescent="0.25">
      <c r="A8" s="16" t="s">
        <v>1</v>
      </c>
      <c r="B8" s="91">
        <f>GRANULOMETRÍA!B8</f>
        <v>0</v>
      </c>
      <c r="C8" s="91"/>
      <c r="D8" s="91"/>
      <c r="E8" s="21"/>
      <c r="F8" s="17" t="s">
        <v>5</v>
      </c>
      <c r="G8" s="92">
        <f>GRANULOMETRÍA!H8</f>
        <v>43070</v>
      </c>
      <c r="H8" s="73"/>
      <c r="I8" s="93"/>
      <c r="J8" s="13"/>
      <c r="L8" s="2"/>
      <c r="M8" s="2"/>
      <c r="N8" s="2"/>
      <c r="AF8" s="2"/>
    </row>
    <row r="9" spans="1:32" x14ac:dyDescent="0.25">
      <c r="A9" s="16" t="s">
        <v>67</v>
      </c>
      <c r="B9" s="18">
        <f>GRANULOMETRÍA!B9</f>
        <v>1</v>
      </c>
      <c r="C9" s="51" t="s">
        <v>2</v>
      </c>
      <c r="D9" s="18">
        <f>GRANULOMETRÍA!D9</f>
        <v>26</v>
      </c>
      <c r="E9" s="21"/>
      <c r="F9" s="17" t="s">
        <v>6</v>
      </c>
      <c r="G9" s="95" t="str">
        <f>GRANULOMETRÍA!H9</f>
        <v>ALH</v>
      </c>
      <c r="H9" s="95"/>
      <c r="I9" s="96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10</v>
      </c>
      <c r="C10" s="51" t="s">
        <v>4</v>
      </c>
      <c r="D10" s="52" t="str">
        <f>GRANULOMETRÍA!D10</f>
        <v>15.40 - 15.75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4"/>
      <c r="C11" s="94"/>
      <c r="D11" s="94"/>
      <c r="E11" s="23"/>
      <c r="F11" s="24"/>
      <c r="G11" s="24"/>
      <c r="H11" s="23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-19.97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90.33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1" t="s">
        <v>20</v>
      </c>
      <c r="AE15" s="101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1" t="s">
        <v>21</v>
      </c>
      <c r="AE19" s="101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0" t="s">
        <v>22</v>
      </c>
      <c r="AE25" s="100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26.049049777382038</v>
      </c>
      <c r="C30" s="12"/>
      <c r="D30" s="12"/>
      <c r="E30" s="12"/>
      <c r="F30" s="98" t="s">
        <v>29</v>
      </c>
      <c r="G30" s="98"/>
      <c r="H30" s="98"/>
      <c r="I30" s="12"/>
      <c r="J30" s="13"/>
    </row>
    <row r="31" spans="1:32" x14ac:dyDescent="0.25">
      <c r="A31" s="66" t="s">
        <v>28</v>
      </c>
      <c r="B31" s="65">
        <f>G45</f>
        <v>23.758947125375631</v>
      </c>
      <c r="C31" s="12"/>
      <c r="D31" s="12"/>
      <c r="E31" s="12"/>
      <c r="F31" s="70" t="s">
        <v>69</v>
      </c>
      <c r="G31" s="99"/>
      <c r="H31" s="99"/>
      <c r="I31" s="12"/>
      <c r="J31" s="13"/>
    </row>
    <row r="32" spans="1:32" x14ac:dyDescent="0.25">
      <c r="A32" s="66" t="s">
        <v>23</v>
      </c>
      <c r="B32" s="65">
        <f>B30-B31</f>
        <v>2.2901026520064072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3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3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3"/>
    </row>
    <row r="37" spans="1:10" x14ac:dyDescent="0.25">
      <c r="A37" s="67">
        <v>30</v>
      </c>
      <c r="B37" s="57">
        <v>1</v>
      </c>
      <c r="C37" s="58">
        <v>8.2140000000000004</v>
      </c>
      <c r="D37" s="58">
        <v>12.558</v>
      </c>
      <c r="E37" s="58">
        <v>11.78</v>
      </c>
      <c r="F37" s="57">
        <f>D37-E37</f>
        <v>0.77800000000000047</v>
      </c>
      <c r="G37" s="58">
        <f>E37-C37</f>
        <v>3.5659999999999989</v>
      </c>
      <c r="H37" s="59">
        <f>(F37/G37)*100</f>
        <v>21.817162086371304</v>
      </c>
      <c r="I37" s="12"/>
      <c r="J37" s="13"/>
    </row>
    <row r="38" spans="1:10" x14ac:dyDescent="0.25">
      <c r="A38" s="67">
        <v>27</v>
      </c>
      <c r="B38" s="57">
        <v>2</v>
      </c>
      <c r="C38" s="58">
        <v>8.6869999999999994</v>
      </c>
      <c r="D38" s="58">
        <v>13.45</v>
      </c>
      <c r="E38" s="58">
        <v>12.48</v>
      </c>
      <c r="F38" s="58">
        <f t="shared" ref="F38:F40" si="0">D38-E38</f>
        <v>0.96999999999999886</v>
      </c>
      <c r="G38" s="58">
        <f t="shared" ref="G38:G40" si="1">E38-C38</f>
        <v>3.793000000000001</v>
      </c>
      <c r="H38" s="59">
        <f t="shared" ref="H38:H40" si="2">(F38/G38)*100</f>
        <v>25.573424729765321</v>
      </c>
      <c r="I38" s="12"/>
      <c r="J38" s="13"/>
    </row>
    <row r="39" spans="1:10" x14ac:dyDescent="0.25">
      <c r="A39" s="67">
        <v>22</v>
      </c>
      <c r="B39" s="57">
        <v>3</v>
      </c>
      <c r="C39" s="58">
        <v>10.268000000000001</v>
      </c>
      <c r="D39" s="58">
        <v>14.587999999999999</v>
      </c>
      <c r="E39" s="58">
        <v>13.65</v>
      </c>
      <c r="F39" s="57">
        <f t="shared" si="0"/>
        <v>0.93799999999999883</v>
      </c>
      <c r="G39" s="58">
        <f t="shared" si="1"/>
        <v>3.3819999999999997</v>
      </c>
      <c r="H39" s="59">
        <f t="shared" si="2"/>
        <v>27.735068007096359</v>
      </c>
      <c r="I39" s="12"/>
      <c r="J39" s="13"/>
    </row>
    <row r="40" spans="1:10" x14ac:dyDescent="0.25">
      <c r="A40" s="67">
        <v>20</v>
      </c>
      <c r="B40" s="57">
        <v>4</v>
      </c>
      <c r="C40" s="58">
        <v>9.1470000000000002</v>
      </c>
      <c r="D40" s="58">
        <v>13.012</v>
      </c>
      <c r="E40" s="58">
        <v>12.1</v>
      </c>
      <c r="F40" s="57">
        <f t="shared" si="0"/>
        <v>0.91200000000000081</v>
      </c>
      <c r="G40" s="58">
        <f t="shared" si="1"/>
        <v>2.9529999999999994</v>
      </c>
      <c r="H40" s="59">
        <f t="shared" si="2"/>
        <v>30.883846935320047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21"/>
      <c r="I42" s="12"/>
      <c r="J42" s="13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3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3"/>
    </row>
    <row r="45" spans="1:10" x14ac:dyDescent="0.25">
      <c r="A45" s="69">
        <v>1</v>
      </c>
      <c r="B45" s="62">
        <v>22.22</v>
      </c>
      <c r="C45" s="62">
        <v>22.756</v>
      </c>
      <c r="D45" s="62">
        <v>22.653099999999998</v>
      </c>
      <c r="E45" s="62">
        <f>C45-D45</f>
        <v>0.10290000000000177</v>
      </c>
      <c r="F45" s="62">
        <f>D45-B45</f>
        <v>0.4330999999999996</v>
      </c>
      <c r="G45" s="27">
        <f>(E45/F45)*100</f>
        <v>23.758947125375631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2017-12-29T00:23:56Z</cp:lastPrinted>
  <dcterms:created xsi:type="dcterms:W3CDTF">2017-11-30T15:56:40Z</dcterms:created>
  <dcterms:modified xsi:type="dcterms:W3CDTF">2017-12-29T00:24:02Z</dcterms:modified>
</cp:coreProperties>
</file>