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<sst xmlns="http://schemas.openxmlformats.org/spreadsheetml/2006/main" count="97" uniqueCount="71">
  <si>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</si>
  <si>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</si>
  <si>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</si>
  <si>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</si>
  <si>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</si>
  <si>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</si>
  <si>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</si>
  <si>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</si>
  <si>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</si>
  <si>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</si>
  <si>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</si>
  <si>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</si>
  <si>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</si>
  <si>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</si>
  <si>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</si>
  <si>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</si>
  <si>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</si>
  <si>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</si>
  <si>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</si>
  <si>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</si>
  <si>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</si>
  <si>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</si>
  <si>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</si>
  <si>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</si>
  <si>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</si>
  <si>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</si>
  <si>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</si>
  <si>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</si>
  <si>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</si>
  <si>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</si>
  <si>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</si>
  <si>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</si>
  <si>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</si>
  <si>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</si>
  <si>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</si>
  <si>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</si>
  <si>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</si>
  <si>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</si>
  <si>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</si>
  <si>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</si>
  <si>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</si>
  <si>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</si>
  <si>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</si>
  <si>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</si>
  <si>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</si>
  <si>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</si>
  <si>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</si>
  <si>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</si>
  <si>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</si>
  <si>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</si>
  <si>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</si>
  <si>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</si>
  <si>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</si>
  <si>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</si>
  <si>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</si>
  <si>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</si>
  <si>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</si>
  <si>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</si>
  <si>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</si>
  <si>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</si>
  <si>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</si>
  <si>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</si>
  <si>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</si>
  <si>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</si>
  <si>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</si>
  <si>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</si>
  <si>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</si>
  <si>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</si>
  <si>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PSV ENTRONQUE MOLINITO  29+139.70</t>
  </si>
  <si>
    <t>CL - ARCILLA ARENOSA DE BAJA PLASTICIDAD</t>
  </si>
  <si>
    <t>7.80 - 8.40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</si>
</sst>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97.426566678059473</c:v>
                </c:pt>
                <c:pt idx="8">
                  <c:v>95.478035344498281</c:v>
                </c:pt>
                <c:pt idx="9">
                  <c:v>93.33465087758097</c:v>
                </c:pt>
                <c:pt idx="10">
                  <c:v>87.099350610185169</c:v>
                </c:pt>
                <c:pt idx="11">
                  <c:v>78.330959609159819</c:v>
                </c:pt>
                <c:pt idx="12">
                  <c:v>68.003743541285516</c:v>
                </c:pt>
                <c:pt idx="13">
                  <c:v>50.272108405878697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D-40D7-8EF4-24745045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546880"/>
        <c:axId val="270693504"/>
      </c:scatterChart>
      <c:valAx>
        <c:axId val="257546880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0693504"/>
        <c:crosses val="autoZero"/>
        <c:crossBetween val="midCat"/>
        <c:minorUnit val="10"/>
      </c:valAx>
      <c:valAx>
        <c:axId val="270693504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75468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30</c:v>
                </c:pt>
                <c:pt idx="2">
                  <c:v>21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26.636331816590868</c:v>
                </c:pt>
                <c:pt idx="1">
                  <c:v>31.368821292775685</c:v>
                </c:pt>
                <c:pt idx="2">
                  <c:v>33.157467532467457</c:v>
                </c:pt>
                <c:pt idx="3">
                  <c:v>35.799782372143582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1-40A3-8F32-1F5DF185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170176"/>
        <c:axId val="271172352"/>
      </c:scatterChart>
      <c:valAx>
        <c:axId val="27117017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71172352"/>
        <c:crosses val="autoZero"/>
        <c:crossBetween val="midCat"/>
      </c:valAx>
      <c:valAx>
        <c:axId val="271172352"/>
        <c:scaling>
          <c:orientation val="minMax"/>
          <c:max val="36"/>
          <c:min val="26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7117017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A-49C9-8766-664085C009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AA-49C9-8766-664085C009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AA-49C9-8766-664085C009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AA-49C9-8766-664085C009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31.666931397274013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13.494140930541157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AA-49C9-8766-664085C0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225984"/>
        <c:axId val="271228288"/>
      </c:scatterChart>
      <c:valAx>
        <c:axId val="27122598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1228288"/>
        <c:crosses val="autoZero"/>
        <c:crossBetween val="midCat"/>
        <c:majorUnit val="10"/>
        <c:minorUnit val="10"/>
      </c:valAx>
      <c:valAx>
        <c:axId val="27122828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122598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39158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603250</xdr:colOff>
      <xdr:row>14</xdr:row>
      <xdr:rowOff>148167</xdr:rowOff>
    </xdr:from>
    <xdr:to>
      <xdr:col>1</xdr:col>
      <xdr:colOff>613834</xdr:colOff>
      <xdr:row>24</xdr:row>
      <xdr:rowOff>1</xdr:rowOff>
    </xdr:to>
    <xdr:cxnSp macro="">
      <xdr:nvCxnSpPr>
        <xdr:cNvPr id="14" name="13 Conector recto"/>
        <xdr:cNvCxnSpPr/>
      </xdr:nvCxnSpPr>
      <xdr:spPr>
        <a:xfrm flipV="1">
          <a:off x="1576917" y="2825750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N15" sqref="N15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1.8554687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68</v>
      </c>
      <c r="C7" s="97"/>
      <c r="D7" s="97"/>
      <c r="E7" s="97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/>
      <c r="C8" s="91"/>
      <c r="D8" s="91"/>
      <c r="E8" s="12"/>
      <c r="F8" s="12"/>
      <c r="G8" s="13" t="s">
        <v>5</v>
      </c>
      <c r="H8" s="92">
        <v>43070</v>
      </c>
      <c r="I8" s="73"/>
      <c r="J8" s="93"/>
      <c r="K8" s="18"/>
    </row>
    <row r="9" spans="1:11" x14ac:dyDescent="0.25">
      <c r="A9" s="11" t="s">
        <v>67</v>
      </c>
      <c r="B9" s="14">
        <v>1</v>
      </c>
      <c r="C9" s="13" t="s">
        <v>2</v>
      </c>
      <c r="D9" s="14">
        <v>14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5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72.61</v>
      </c>
      <c r="C17" s="23">
        <v>719.2</v>
      </c>
      <c r="D17" s="23">
        <v>570</v>
      </c>
      <c r="E17" s="23">
        <f>C17-D17</f>
        <v>149.20000000000005</v>
      </c>
      <c r="F17" s="23">
        <f>D17-B17</f>
        <v>497.39</v>
      </c>
      <c r="G17" s="23">
        <f>(E17/F17)*100</f>
        <v>29.996582158869305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12.8</v>
      </c>
      <c r="D31" s="26">
        <f t="shared" ref="D31" si="3">(C31*100)/$F$17</f>
        <v>2.5734333219405294</v>
      </c>
      <c r="E31" s="26">
        <f>E30+D31</f>
        <v>2.5734333219405294</v>
      </c>
      <c r="F31" s="26">
        <f>100-E31</f>
        <v>97.426566678059473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1</v>
      </c>
      <c r="D32" s="38">
        <f>(C32*$F$31)/$C$39</f>
        <v>1.9485313335611893</v>
      </c>
      <c r="E32" s="26">
        <f>D32</f>
        <v>1.9485313335611893</v>
      </c>
      <c r="F32" s="26">
        <f>$F$31-E32</f>
        <v>95.478035344498281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1.1000000000000001</v>
      </c>
      <c r="D33" s="38">
        <f t="shared" ref="D33:D38" si="4">(C33*$F$31)/$C$39</f>
        <v>2.1433844669173086</v>
      </c>
      <c r="E33" s="26">
        <f t="shared" ref="E33:E38" si="5">E32+D33</f>
        <v>4.0919158004784979</v>
      </c>
      <c r="F33" s="26">
        <f t="shared" ref="F33:F38" si="6">$F$31-E33</f>
        <v>93.33465087758097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3.2</v>
      </c>
      <c r="D34" s="38">
        <f t="shared" si="4"/>
        <v>6.2353002673958065</v>
      </c>
      <c r="E34" s="26">
        <f t="shared" si="5"/>
        <v>10.327216067874303</v>
      </c>
      <c r="F34" s="26">
        <f t="shared" si="6"/>
        <v>87.099350610185169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4.5</v>
      </c>
      <c r="D35" s="38">
        <f t="shared" si="4"/>
        <v>8.7683910010253516</v>
      </c>
      <c r="E35" s="26">
        <f t="shared" si="5"/>
        <v>19.095607068899653</v>
      </c>
      <c r="F35" s="26">
        <f t="shared" si="6"/>
        <v>78.330959609159819</v>
      </c>
      <c r="G35" s="12"/>
      <c r="H35" s="30" t="s">
        <v>55</v>
      </c>
      <c r="I35" s="39">
        <f>E31</f>
        <v>2.5734333219405294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5.3</v>
      </c>
      <c r="D36" s="38">
        <f t="shared" si="4"/>
        <v>10.327216067874303</v>
      </c>
      <c r="E36" s="26">
        <f t="shared" si="5"/>
        <v>29.422823136773957</v>
      </c>
      <c r="F36" s="26">
        <f t="shared" si="6"/>
        <v>68.003743541285516</v>
      </c>
      <c r="G36" s="12"/>
      <c r="H36" s="30" t="s">
        <v>56</v>
      </c>
      <c r="I36" s="39">
        <f>100-I35-I37</f>
        <v>47.15445827218079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9.1</v>
      </c>
      <c r="D37" s="38">
        <f t="shared" si="4"/>
        <v>17.731635135406822</v>
      </c>
      <c r="E37" s="26">
        <f t="shared" si="5"/>
        <v>47.154458272180776</v>
      </c>
      <c r="F37" s="26">
        <f t="shared" si="6"/>
        <v>50.272108405878697</v>
      </c>
      <c r="G37" s="12"/>
      <c r="H37" s="30" t="s">
        <v>57</v>
      </c>
      <c r="I37" s="39">
        <f>D38</f>
        <v>50.272108405878683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25.799999999999997</v>
      </c>
      <c r="D38" s="38">
        <f t="shared" si="4"/>
        <v>50.272108405878683</v>
      </c>
      <c r="E38" s="26">
        <f t="shared" si="5"/>
        <v>97.426566678059459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7:J7"/>
    <mergeCell ref="B8:D8"/>
    <mergeCell ref="H8:J8"/>
    <mergeCell ref="B11:D11"/>
    <mergeCell ref="H9:J9"/>
    <mergeCell ref="B7:E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D31" sqref="D31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>PSV ENTRONQUE MOLINITO  29+139.70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>
        <f>GRANULOMETRÍA!B8</f>
        <v>0</v>
      </c>
      <c r="C8" s="91"/>
      <c r="D8" s="91"/>
      <c r="E8" s="17"/>
      <c r="F8" s="13" t="s">
        <v>5</v>
      </c>
      <c r="G8" s="92">
        <f>GRANULOMETRÍA!H8</f>
        <v>43070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1</v>
      </c>
      <c r="C9" s="51" t="s">
        <v>2</v>
      </c>
      <c r="D9" s="14">
        <f>GRANULOMETRÍA!D9</f>
        <v>14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5</v>
      </c>
      <c r="C10" s="51" t="s">
        <v>4</v>
      </c>
      <c r="D10" s="52" t="str">
        <f>GRANULOMETRÍA!D10</f>
        <v>7.80 - 8.40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-13.46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74.992999999999995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31.666931397274013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6" t="s">
        <v>28</v>
      </c>
      <c r="B31" s="65">
        <f>G45</f>
        <v>18.172790466732856</v>
      </c>
      <c r="C31" s="12"/>
      <c r="D31" s="12"/>
      <c r="E31" s="12"/>
      <c r="F31" s="70" t="s">
        <v>69</v>
      </c>
      <c r="G31" s="99"/>
      <c r="H31" s="99"/>
      <c r="I31" s="12"/>
      <c r="J31" s="18"/>
    </row>
    <row r="32" spans="1:32" x14ac:dyDescent="0.25">
      <c r="A32" s="66" t="s">
        <v>23</v>
      </c>
      <c r="B32" s="65">
        <f>B30-B31</f>
        <v>13.494140930541157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7">
        <v>32</v>
      </c>
      <c r="B37" s="57">
        <v>1</v>
      </c>
      <c r="C37" s="58">
        <v>13.095000000000001</v>
      </c>
      <c r="D37" s="58">
        <v>16.713000000000001</v>
      </c>
      <c r="E37" s="58">
        <v>15.952</v>
      </c>
      <c r="F37" s="57">
        <f>D37-E37</f>
        <v>0.76100000000000101</v>
      </c>
      <c r="G37" s="58">
        <f>E37-C37</f>
        <v>2.8569999999999993</v>
      </c>
      <c r="H37" s="59">
        <f>(F37/G37)*100</f>
        <v>26.636331816590868</v>
      </c>
      <c r="I37" s="12"/>
      <c r="J37" s="18"/>
    </row>
    <row r="38" spans="1:10" x14ac:dyDescent="0.25">
      <c r="A38" s="67">
        <v>30</v>
      </c>
      <c r="B38" s="57">
        <v>2</v>
      </c>
      <c r="C38" s="58">
        <v>13.457000000000001</v>
      </c>
      <c r="D38" s="58">
        <v>16.221</v>
      </c>
      <c r="E38" s="58">
        <v>15.561</v>
      </c>
      <c r="F38" s="58">
        <f t="shared" ref="F38:F40" si="0">D38-E38</f>
        <v>0.66000000000000014</v>
      </c>
      <c r="G38" s="58">
        <f t="shared" ref="G38:G40" si="1">E38-C38</f>
        <v>2.1039999999999992</v>
      </c>
      <c r="H38" s="59">
        <f t="shared" ref="H38:H40" si="2">(F38/G38)*100</f>
        <v>31.368821292775685</v>
      </c>
      <c r="I38" s="12"/>
      <c r="J38" s="18"/>
    </row>
    <row r="39" spans="1:10" x14ac:dyDescent="0.25">
      <c r="A39" s="67">
        <v>21</v>
      </c>
      <c r="B39" s="57">
        <v>3</v>
      </c>
      <c r="C39" s="58">
        <v>13.529</v>
      </c>
      <c r="D39" s="58">
        <v>16.809999999999999</v>
      </c>
      <c r="E39" s="58">
        <v>15.993</v>
      </c>
      <c r="F39" s="57">
        <f t="shared" si="0"/>
        <v>0.81699999999999839</v>
      </c>
      <c r="G39" s="58">
        <f t="shared" si="1"/>
        <v>2.4640000000000004</v>
      </c>
      <c r="H39" s="59">
        <f t="shared" si="2"/>
        <v>33.157467532467457</v>
      </c>
      <c r="I39" s="12"/>
      <c r="J39" s="18"/>
    </row>
    <row r="40" spans="1:10" x14ac:dyDescent="0.25">
      <c r="A40" s="67">
        <v>19</v>
      </c>
      <c r="B40" s="57">
        <v>4</v>
      </c>
      <c r="C40" s="58">
        <v>13.388999999999999</v>
      </c>
      <c r="D40" s="58">
        <v>15.885</v>
      </c>
      <c r="E40" s="58">
        <v>15.227</v>
      </c>
      <c r="F40" s="57">
        <f t="shared" si="0"/>
        <v>0.65799999999999947</v>
      </c>
      <c r="G40" s="58">
        <f t="shared" si="1"/>
        <v>1.838000000000001</v>
      </c>
      <c r="H40" s="59">
        <f t="shared" si="2"/>
        <v>35.799782372143582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9">
        <v>1</v>
      </c>
      <c r="B45" s="62">
        <v>8.843</v>
      </c>
      <c r="C45" s="62">
        <v>10.032999999999999</v>
      </c>
      <c r="D45" s="62">
        <v>9.85</v>
      </c>
      <c r="E45" s="62">
        <f>C45-D45</f>
        <v>0.18299999999999983</v>
      </c>
      <c r="F45" s="62">
        <f>D45-B45</f>
        <v>1.0069999999999997</v>
      </c>
      <c r="G45" s="23">
        <f>(E45/F45)*100</f>
        <v>18.172790466732856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7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2017-12-29T00:33:16Z</cp:lastPrinted>
  <dcterms:created xsi:type="dcterms:W3CDTF">2017-11-30T15:56:40Z</dcterms:created>
  <dcterms:modified xsi:type="dcterms:W3CDTF">2017-12-29T00:33:19Z</dcterms:modified>
</cp:coreProperties>
</file>