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R1\JGMH 16FEB18\SECODUVI 2018\COMPLEJO VIAL\MECANICA OMAR\08 PUENTE ENTRONQUE MOLINITO\LAB PUENTE ENTRONQUE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<sst xmlns="http://schemas.openxmlformats.org/spreadsheetml/2006/main" count="98" uniqueCount="72">
  <si>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</si>
  <si>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</si>
  <si>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</si>
  <si>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</si>
  <si>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</si>
  <si>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</si>
  <si>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</si>
  <si>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</si>
  <si>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</si>
  <si>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</si>
  <si>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</si>
  <si>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</si>
  <si>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</si>
  <si>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</si>
  <si>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</si>
  <si>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</si>
  <si>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</si>
  <si>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</si>
  <si>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</si>
  <si>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</si>
  <si>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</si>
  <si>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</si>
  <si>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</si>
  <si>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</si>
  <si>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</si>
  <si>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</si>
  <si>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</si>
  <si>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</si>
  <si>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</si>
  <si>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</si>
  <si>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</si>
  <si>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</si>
  <si>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</si>
  <si>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</si>
  <si>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</si>
  <si>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</si>
  <si>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</si>
  <si>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</si>
  <si>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</si>
  <si>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</si>
  <si>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</si>
  <si>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</si>
  <si>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</si>
  <si>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</si>
  <si>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</si>
  <si>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</si>
  <si>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</si>
  <si>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</si>
  <si>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</si>
  <si>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</si>
  <si>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</si>
  <si>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</si>
  <si>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</si>
  <si>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</si>
  <si>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</si>
  <si>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</si>
  <si>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</si>
  <si>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</si>
  <si>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</si>
  <si>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</si>
  <si>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</si>
  <si>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</si>
  <si>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</si>
  <si>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</si>
  <si>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</si>
  <si>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</si>
  <si>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</si>
  <si>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</si>
  <si>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</si>
  <si>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ABJ</t>
  </si>
  <si>
    <t>SM- ARENA LIMOSA</t>
  </si>
  <si>
    <t>5.20 - 5.80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</si>
</sst>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98.21545872564046</c:v>
                </c:pt>
                <c:pt idx="8">
                  <c:v>96.054718633676373</c:v>
                </c:pt>
                <c:pt idx="9">
                  <c:v>90.358222027589221</c:v>
                </c:pt>
                <c:pt idx="10">
                  <c:v>68.554390190497045</c:v>
                </c:pt>
                <c:pt idx="11">
                  <c:v>44.786249178892056</c:v>
                </c:pt>
                <c:pt idx="12">
                  <c:v>30.093216553536237</c:v>
                </c:pt>
                <c:pt idx="13">
                  <c:v>21.528828552660386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B1F-453C-B27E-1AACB79E2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498528"/>
        <c:axId val="640497968"/>
      </c:scatterChart>
      <c:valAx>
        <c:axId val="640498528"/>
        <c:scaling>
          <c:logBase val="10"/>
          <c:orientation val="maxMin"/>
          <c:max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640497968"/>
        <c:crosses val="autoZero"/>
        <c:crossBetween val="midCat"/>
        <c:minorUnit val="10"/>
      </c:valAx>
      <c:valAx>
        <c:axId val="640497968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640498528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27</c:v>
                </c:pt>
                <c:pt idx="2">
                  <c:v>22</c:v>
                </c:pt>
                <c:pt idx="3">
                  <c:v>17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21.954484605087057</c:v>
                </c:pt>
                <c:pt idx="1">
                  <c:v>23.078854846810664</c:v>
                </c:pt>
                <c:pt idx="2">
                  <c:v>26.973886328725051</c:v>
                </c:pt>
                <c:pt idx="3">
                  <c:v>28.814123917388422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43-4039-BF00-799DC9B5A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4047360"/>
        <c:axId val="414046800"/>
      </c:scatterChart>
      <c:valAx>
        <c:axId val="414047360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414046800"/>
        <c:crosses val="autoZero"/>
        <c:crossBetween val="midCat"/>
      </c:valAx>
      <c:valAx>
        <c:axId val="414046800"/>
        <c:scaling>
          <c:orientation val="minMax"/>
          <c:max val="29"/>
          <c:min val="21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414047360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08F-4164-8F08-E7FAFF910B3A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8F-4164-8F08-E7FAFF910B3A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08F-4164-8F08-E7FAFF910B3A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08F-4164-8F08-E7FAFF910B3A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24.412787090163306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1.5832050965941136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08F-4164-8F08-E7FAFF910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0733056"/>
        <c:axId val="640733616"/>
      </c:scatterChart>
      <c:valAx>
        <c:axId val="640733056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40733616"/>
        <c:crosses val="autoZero"/>
        <c:crossBetween val="midCat"/>
        <c:majorUnit val="10"/>
        <c:minorUnit val="10"/>
      </c:valAx>
      <c:valAx>
        <c:axId val="640733616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40733056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42332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pSpPr/>
      </xdr:nvGrpSpPr>
      <xdr:grpSpPr>
        <a:xfrm>
          <a:off x="45380" y="0"/>
          <a:ext cx="7181107" cy="1029560"/>
          <a:chOff x="42332" y="9525"/>
          <a:chExt cx="6689829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xmlns="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60324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xmlns="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xmlns="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xmlns="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xmlns="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xmlns="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xmlns="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42332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GrpSpPr/>
      </xdr:nvGrpSpPr>
      <xdr:grpSpPr>
        <a:xfrm>
          <a:off x="42332" y="0"/>
          <a:ext cx="6679246" cy="1066800"/>
          <a:chOff x="42332" y="9525"/>
          <a:chExt cx="6689829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xmlns="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60324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xmlns="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xmlns="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0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xmlns="" id="{8FD25EBD-250D-4A6F-B5F7-9D33BF4692FE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F20" sqref="F20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71" t="s">
        <v>52</v>
      </c>
      <c r="I7" s="71"/>
      <c r="J7" s="72"/>
      <c r="K7" s="13"/>
    </row>
    <row r="8" spans="1:11" x14ac:dyDescent="0.25">
      <c r="A8" s="16" t="s">
        <v>1</v>
      </c>
      <c r="B8" s="73" t="s">
        <v>68</v>
      </c>
      <c r="C8" s="73"/>
      <c r="D8" s="73"/>
      <c r="E8" s="12"/>
      <c r="F8" s="12"/>
      <c r="G8" s="17" t="s">
        <v>5</v>
      </c>
      <c r="H8" s="74">
        <v>43074</v>
      </c>
      <c r="I8" s="75"/>
      <c r="J8" s="76"/>
      <c r="K8" s="13"/>
    </row>
    <row r="9" spans="1:11" x14ac:dyDescent="0.25">
      <c r="A9" s="16" t="s">
        <v>66</v>
      </c>
      <c r="B9" s="18">
        <v>2</v>
      </c>
      <c r="C9" s="17" t="s">
        <v>2</v>
      </c>
      <c r="D9" s="18">
        <v>6</v>
      </c>
      <c r="E9" s="12"/>
      <c r="F9" s="12"/>
      <c r="G9" s="17" t="s">
        <v>6</v>
      </c>
      <c r="H9" s="78" t="s">
        <v>69</v>
      </c>
      <c r="I9" s="78"/>
      <c r="J9" s="79"/>
      <c r="K9" s="13"/>
    </row>
    <row r="10" spans="1:11" x14ac:dyDescent="0.25">
      <c r="A10" s="16" t="s">
        <v>3</v>
      </c>
      <c r="B10" s="19">
        <v>3</v>
      </c>
      <c r="C10" s="17" t="s">
        <v>4</v>
      </c>
      <c r="D10" s="20" t="s">
        <v>71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77"/>
      <c r="C11" s="77"/>
      <c r="D11" s="77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90" t="s">
        <v>51</v>
      </c>
      <c r="B14" s="75"/>
      <c r="C14" s="75"/>
      <c r="D14" s="75"/>
      <c r="E14" s="75"/>
      <c r="F14" s="75"/>
      <c r="G14" s="75"/>
      <c r="H14" s="12"/>
      <c r="I14" s="12"/>
      <c r="J14" s="12"/>
      <c r="K14" s="13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65.400000000000006</v>
      </c>
      <c r="C17" s="27">
        <v>626.4</v>
      </c>
      <c r="D17" s="27">
        <v>522.1</v>
      </c>
      <c r="E17" s="27">
        <f>C17-D17</f>
        <v>104.29999999999995</v>
      </c>
      <c r="F17" s="27">
        <f>D17-B17</f>
        <v>456.70000000000005</v>
      </c>
      <c r="G17" s="27">
        <f>(E17/F17)*100</f>
        <v>22.837749069410979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90" t="s">
        <v>52</v>
      </c>
      <c r="B21" s="91"/>
      <c r="C21" s="91"/>
      <c r="D21" s="91"/>
      <c r="E21" s="91"/>
      <c r="F21" s="91"/>
      <c r="G21" s="12"/>
      <c r="H21" s="12"/>
      <c r="I21" s="12"/>
      <c r="J21" s="12"/>
      <c r="K21" s="13"/>
    </row>
    <row r="22" spans="1:16" ht="20.100000000000001" customHeight="1" x14ac:dyDescent="0.25">
      <c r="A22" s="87" t="s">
        <v>63</v>
      </c>
      <c r="B22" s="86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88" t="s">
        <v>57</v>
      </c>
      <c r="I22" s="88"/>
      <c r="J22" s="88"/>
      <c r="K22" s="13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0</v>
      </c>
      <c r="D29" s="30">
        <f>(C29*100)/$F$17</f>
        <v>0</v>
      </c>
      <c r="E29" s="30">
        <f>E28+D29</f>
        <v>0</v>
      </c>
      <c r="F29" s="30">
        <f t="shared" si="1"/>
        <v>100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0</v>
      </c>
      <c r="D30" s="30">
        <f>(C30*100)/$F$17</f>
        <v>0</v>
      </c>
      <c r="E30" s="30">
        <f>E29+D30</f>
        <v>0</v>
      </c>
      <c r="F30" s="30">
        <f t="shared" si="1"/>
        <v>100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8.15</v>
      </c>
      <c r="D31" s="30">
        <f t="shared" ref="D31" si="3">(C31*100)/$F$17</f>
        <v>1.7845412743595357</v>
      </c>
      <c r="E31" s="30">
        <f>E30+D31</f>
        <v>1.7845412743595357</v>
      </c>
      <c r="F31" s="30">
        <f>100-E31</f>
        <v>98.21545872564046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1.1000000000000001</v>
      </c>
      <c r="D32" s="42">
        <f>(C32*$F$31)/$C$39</f>
        <v>2.1607400919640902</v>
      </c>
      <c r="E32" s="30">
        <f>D32</f>
        <v>2.1607400919640902</v>
      </c>
      <c r="F32" s="30">
        <f>$F$31-E32</f>
        <v>96.054718633676373</v>
      </c>
      <c r="G32" s="12"/>
      <c r="H32" s="92" t="s">
        <v>53</v>
      </c>
      <c r="I32" s="93"/>
      <c r="J32" s="94"/>
      <c r="K32" s="13"/>
    </row>
    <row r="33" spans="1:11" x14ac:dyDescent="0.25">
      <c r="A33" s="28" t="s">
        <v>34</v>
      </c>
      <c r="B33" s="43">
        <v>0.85</v>
      </c>
      <c r="C33" s="42">
        <v>2.9</v>
      </c>
      <c r="D33" s="42">
        <f t="shared" ref="D33:D38" si="4">(C33*$F$31)/$C$39</f>
        <v>5.6964966060871465</v>
      </c>
      <c r="E33" s="30">
        <f t="shared" ref="E33:E38" si="5">E32+D33</f>
        <v>7.8572366980512367</v>
      </c>
      <c r="F33" s="30">
        <f t="shared" ref="F33:F38" si="6">$F$31-E33</f>
        <v>90.358222027589221</v>
      </c>
      <c r="G33" s="12"/>
      <c r="H33" s="95"/>
      <c r="I33" s="96"/>
      <c r="J33" s="97"/>
      <c r="K33" s="13"/>
    </row>
    <row r="34" spans="1:11" x14ac:dyDescent="0.25">
      <c r="A34" s="28" t="s">
        <v>35</v>
      </c>
      <c r="B34" s="43">
        <v>0.42499999999999999</v>
      </c>
      <c r="C34" s="42">
        <v>11.1</v>
      </c>
      <c r="D34" s="42">
        <f t="shared" si="4"/>
        <v>21.803831837092179</v>
      </c>
      <c r="E34" s="30">
        <f t="shared" si="5"/>
        <v>29.661068535143414</v>
      </c>
      <c r="F34" s="30">
        <f t="shared" si="6"/>
        <v>68.554390190497045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12.1</v>
      </c>
      <c r="D35" s="42">
        <f t="shared" si="4"/>
        <v>23.768141011604989</v>
      </c>
      <c r="E35" s="30">
        <f t="shared" si="5"/>
        <v>53.429209546748403</v>
      </c>
      <c r="F35" s="30">
        <f t="shared" si="6"/>
        <v>44.786249178892056</v>
      </c>
      <c r="G35" s="12"/>
      <c r="H35" s="34" t="s">
        <v>54</v>
      </c>
      <c r="I35" s="44">
        <f>E31</f>
        <v>1.7845412743595357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7.48</v>
      </c>
      <c r="D36" s="42">
        <f t="shared" si="4"/>
        <v>14.693032625355814</v>
      </c>
      <c r="E36" s="30">
        <f t="shared" si="5"/>
        <v>68.122242172104222</v>
      </c>
      <c r="F36" s="30">
        <f t="shared" si="6"/>
        <v>30.093216553536237</v>
      </c>
      <c r="G36" s="12"/>
      <c r="H36" s="34" t="s">
        <v>55</v>
      </c>
      <c r="I36" s="44">
        <f>100-I35-I37</f>
        <v>76.686630172980074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4.3600000000000003</v>
      </c>
      <c r="D37" s="42">
        <f t="shared" si="4"/>
        <v>8.5643880008758497</v>
      </c>
      <c r="E37" s="30">
        <f t="shared" si="5"/>
        <v>76.686630172980074</v>
      </c>
      <c r="F37" s="30">
        <f t="shared" si="6"/>
        <v>21.528828552660386</v>
      </c>
      <c r="G37" s="12"/>
      <c r="H37" s="34" t="s">
        <v>56</v>
      </c>
      <c r="I37" s="44">
        <f>D38</f>
        <v>21.528828552660389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10.96</v>
      </c>
      <c r="D38" s="42">
        <f t="shared" si="4"/>
        <v>21.528828552660389</v>
      </c>
      <c r="E38" s="30">
        <f t="shared" si="5"/>
        <v>98.21545872564046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0" t="s">
        <v>41</v>
      </c>
      <c r="B39" s="81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D12" sqref="D12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3" t="str">
        <f>GRANULOMETRÍA!B7</f>
        <v xml:space="preserve">PUENTE ENTRONQUE MOLINITO </v>
      </c>
      <c r="C7" s="103"/>
      <c r="D7" s="103"/>
      <c r="E7" s="50"/>
      <c r="F7" s="15" t="s">
        <v>24</v>
      </c>
      <c r="G7" s="71" t="s">
        <v>25</v>
      </c>
      <c r="H7" s="71"/>
      <c r="I7" s="72"/>
      <c r="J7" s="13"/>
      <c r="L7" s="2"/>
      <c r="M7" s="2"/>
      <c r="N7" s="2"/>
      <c r="AF7" s="2"/>
    </row>
    <row r="8" spans="1:32" x14ac:dyDescent="0.25">
      <c r="A8" s="16" t="s">
        <v>1</v>
      </c>
      <c r="B8" s="73" t="str">
        <f>GRANULOMETRÍA!B8</f>
        <v>KM 28+980</v>
      </c>
      <c r="C8" s="73"/>
      <c r="D8" s="73"/>
      <c r="E8" s="21"/>
      <c r="F8" s="17" t="s">
        <v>5</v>
      </c>
      <c r="G8" s="74">
        <f>GRANULOMETRÍA!H8</f>
        <v>43074</v>
      </c>
      <c r="H8" s="75"/>
      <c r="I8" s="76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2</v>
      </c>
      <c r="C9" s="51" t="s">
        <v>2</v>
      </c>
      <c r="D9" s="18">
        <f>GRANULOMETRÍA!D9</f>
        <v>6</v>
      </c>
      <c r="E9" s="21"/>
      <c r="F9" s="17" t="s">
        <v>6</v>
      </c>
      <c r="G9" s="78" t="str">
        <f>GRANULOMETRÍA!H9</f>
        <v>ABJ</v>
      </c>
      <c r="H9" s="78"/>
      <c r="I9" s="79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3</v>
      </c>
      <c r="C10" s="51" t="s">
        <v>4</v>
      </c>
      <c r="D10" s="52" t="str">
        <f>GRANULOMETRÍA!D10</f>
        <v>5.20 - 5.80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77"/>
      <c r="C11" s="77"/>
      <c r="D11" s="77"/>
      <c r="E11" s="23"/>
      <c r="F11" s="24"/>
      <c r="G11" s="24"/>
      <c r="H11" s="23"/>
      <c r="I11" s="54"/>
      <c r="J11" s="53"/>
      <c r="L11" s="2"/>
      <c r="M11" s="2"/>
      <c r="N11" s="2"/>
      <c r="AD11" s="98" t="s">
        <v>18</v>
      </c>
      <c r="AE11" s="98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0" t="s">
        <v>17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-12.62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65.034999999999997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99" t="s">
        <v>19</v>
      </c>
      <c r="AE15" s="99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99" t="s">
        <v>20</v>
      </c>
      <c r="AE19" s="99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98" t="s">
        <v>21</v>
      </c>
      <c r="AE25" s="98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24.412787090163306</v>
      </c>
      <c r="C30" s="12"/>
      <c r="D30" s="12"/>
      <c r="E30" s="12"/>
      <c r="F30" s="101" t="s">
        <v>28</v>
      </c>
      <c r="G30" s="101"/>
      <c r="H30" s="101"/>
      <c r="I30" s="12"/>
      <c r="J30" s="13"/>
    </row>
    <row r="31" spans="1:32" x14ac:dyDescent="0.25">
      <c r="A31" s="66" t="s">
        <v>27</v>
      </c>
      <c r="B31" s="65">
        <f>G45</f>
        <v>22.829581993569192</v>
      </c>
      <c r="C31" s="12"/>
      <c r="D31" s="12"/>
      <c r="E31" s="12"/>
      <c r="F31" s="88" t="s">
        <v>70</v>
      </c>
      <c r="G31" s="102"/>
      <c r="H31" s="102"/>
      <c r="I31" s="12"/>
      <c r="J31" s="13"/>
    </row>
    <row r="32" spans="1:32" x14ac:dyDescent="0.25">
      <c r="A32" s="66" t="s">
        <v>22</v>
      </c>
      <c r="B32" s="65">
        <f>B30-B31</f>
        <v>1.5832050965941136</v>
      </c>
      <c r="C32" s="12"/>
      <c r="D32" s="12"/>
      <c r="E32" s="12"/>
      <c r="F32" s="102"/>
      <c r="G32" s="102"/>
      <c r="H32" s="102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90" t="s">
        <v>64</v>
      </c>
      <c r="B34" s="91"/>
      <c r="C34" s="91"/>
      <c r="D34" s="91"/>
      <c r="E34" s="91"/>
      <c r="F34" s="91"/>
      <c r="G34" s="91"/>
      <c r="H34" s="91"/>
      <c r="I34" s="12"/>
      <c r="J34" s="13"/>
    </row>
    <row r="35" spans="1:10" ht="21.95" customHeight="1" x14ac:dyDescent="0.25">
      <c r="A35" s="87" t="s">
        <v>7</v>
      </c>
      <c r="B35" s="86" t="s">
        <v>11</v>
      </c>
      <c r="C35" s="86" t="s">
        <v>23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3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3"/>
    </row>
    <row r="37" spans="1:10" x14ac:dyDescent="0.25">
      <c r="A37" s="67">
        <v>30</v>
      </c>
      <c r="B37" s="57">
        <v>1</v>
      </c>
      <c r="C37" s="58">
        <v>8.3179999999999996</v>
      </c>
      <c r="D37" s="58">
        <v>11.051</v>
      </c>
      <c r="E37" s="58">
        <v>10.558999999999999</v>
      </c>
      <c r="F37" s="57">
        <f>D37-E37</f>
        <v>0.49200000000000088</v>
      </c>
      <c r="G37" s="58">
        <f>E37-C37</f>
        <v>2.2409999999999997</v>
      </c>
      <c r="H37" s="59">
        <f>(F37/G37)*100</f>
        <v>21.954484605087057</v>
      </c>
      <c r="I37" s="12"/>
      <c r="J37" s="13"/>
    </row>
    <row r="38" spans="1:10" x14ac:dyDescent="0.25">
      <c r="A38" s="67">
        <v>27</v>
      </c>
      <c r="B38" s="57">
        <v>2</v>
      </c>
      <c r="C38" s="58">
        <v>8.42</v>
      </c>
      <c r="D38" s="58">
        <v>13.321</v>
      </c>
      <c r="E38" s="58">
        <v>12.401999999999999</v>
      </c>
      <c r="F38" s="58">
        <f t="shared" ref="F38:F40" si="0">D38-E38</f>
        <v>0.91900000000000048</v>
      </c>
      <c r="G38" s="58">
        <f t="shared" ref="G38:G40" si="1">E38-C38</f>
        <v>3.9819999999999993</v>
      </c>
      <c r="H38" s="59">
        <f t="shared" ref="H38:H40" si="2">(F38/G38)*100</f>
        <v>23.078854846810664</v>
      </c>
      <c r="I38" s="12"/>
      <c r="J38" s="13"/>
    </row>
    <row r="39" spans="1:10" x14ac:dyDescent="0.25">
      <c r="A39" s="67">
        <v>22</v>
      </c>
      <c r="B39" s="57">
        <v>3</v>
      </c>
      <c r="C39" s="58">
        <v>8.7390000000000008</v>
      </c>
      <c r="D39" s="58">
        <v>12.872</v>
      </c>
      <c r="E39" s="58">
        <v>11.994</v>
      </c>
      <c r="F39" s="57">
        <f t="shared" si="0"/>
        <v>0.87800000000000011</v>
      </c>
      <c r="G39" s="58">
        <f t="shared" si="1"/>
        <v>3.254999999999999</v>
      </c>
      <c r="H39" s="59">
        <f t="shared" si="2"/>
        <v>26.973886328725051</v>
      </c>
      <c r="I39" s="12"/>
      <c r="J39" s="13"/>
    </row>
    <row r="40" spans="1:10" x14ac:dyDescent="0.25">
      <c r="A40" s="67">
        <v>17</v>
      </c>
      <c r="B40" s="57">
        <v>4</v>
      </c>
      <c r="C40" s="58">
        <v>7.98</v>
      </c>
      <c r="D40" s="58">
        <v>11.847</v>
      </c>
      <c r="E40" s="58">
        <v>10.981999999999999</v>
      </c>
      <c r="F40" s="57">
        <f t="shared" si="0"/>
        <v>0.86500000000000021</v>
      </c>
      <c r="G40" s="58">
        <f t="shared" si="1"/>
        <v>3.0019999999999989</v>
      </c>
      <c r="H40" s="59">
        <f t="shared" si="2"/>
        <v>28.814123917388422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90" t="s">
        <v>65</v>
      </c>
      <c r="B42" s="91"/>
      <c r="C42" s="91"/>
      <c r="D42" s="91"/>
      <c r="E42" s="91"/>
      <c r="F42" s="91"/>
      <c r="G42" s="91"/>
      <c r="H42" s="21"/>
      <c r="I42" s="12"/>
      <c r="J42" s="13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3"/>
    </row>
    <row r="45" spans="1:10" x14ac:dyDescent="0.25">
      <c r="A45" s="69">
        <v>1</v>
      </c>
      <c r="B45" s="62">
        <v>4.5019999999999998</v>
      </c>
      <c r="C45" s="62">
        <v>5.266</v>
      </c>
      <c r="D45" s="62">
        <v>5.1239999999999997</v>
      </c>
      <c r="E45" s="62">
        <f>C45-D45</f>
        <v>0.14200000000000035</v>
      </c>
      <c r="F45" s="62">
        <f>D45-B45</f>
        <v>0.62199999999999989</v>
      </c>
      <c r="G45" s="27">
        <f>(E45/F45)*100</f>
        <v>22.829581993569192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Lupe</cp:lastModifiedBy>
  <cp:lastPrinted>2018-05-30T15:10:55Z</cp:lastPrinted>
  <dcterms:created xsi:type="dcterms:W3CDTF">2017-11-30T15:56:40Z</dcterms:created>
  <dcterms:modified xsi:type="dcterms:W3CDTF">2018-05-30T15:11:56Z</dcterms:modified>
</cp:coreProperties>
</file>