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1\"/>
    </mc:Choice>
  </mc:AlternateContent>
  <bookViews>
    <workbookView xWindow="0" yWindow="0" windowWidth="7470" windowHeight="4635" activeTab="1"/>
  </bookViews>
  <sheets>
    <sheet name="GRANULOMETRÍA" sheetId="2" r:id="rId1"/>
    <sheet name="CLASIFICACIÓN" sheetId="1" r:id="rId2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F38" i="1" l="1"/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<sst xmlns="http://schemas.openxmlformats.org/spreadsheetml/2006/main" count="98" uniqueCount="72">
  <si>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</si>
  <si>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</si>
  <si>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</si>
  <si>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</si>
  <si>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</si>
  <si>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</si>
  <si>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</si>
  <si>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</si>
  <si>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</si>
  <si>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</si>
  <si>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</si>
  <si>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</si>
  <si>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</si>
  <si>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</si>
  <si>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</si>
  <si>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</si>
  <si>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</si>
  <si>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</si>
  <si>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</si>
  <si>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</si>
  <si>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</si>
  <si>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</si>
  <si>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</si>
  <si>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</si>
  <si>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</si>
  <si>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</si>
  <si>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</si>
  <si>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</si>
  <si>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</si>
  <si>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</si>
  <si>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</si>
  <si>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</si>
  <si>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</si>
  <si>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</si>
  <si>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</si>
  <si>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</si>
  <si>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</si>
  <si>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</si>
  <si>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</si>
  <si>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</si>
  <si>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</si>
  <si>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</si>
  <si>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</si>
  <si>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</si>
  <si>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</si>
  <si>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</si>
  <si>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</si>
  <si>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</si>
  <si>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</si>
  <si>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</si>
  <si>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</si>
  <si>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</si>
  <si>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</si>
  <si>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</si>
  <si>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</si>
  <si>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</si>
  <si>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</si>
  <si>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</si>
  <si>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</si>
  <si>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</si>
  <si>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</si>
  <si>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</si>
  <si>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</si>
  <si>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</si>
  <si>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</si>
  <si>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</si>
  <si>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</si>
  <si>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</si>
  <si>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</si>
  <si>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JARC</t>
  </si>
  <si>
    <t>17.90 - 18.25 m</t>
  </si>
  <si>
    <t>SM- ARENA LIMOSA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</si>
</sst>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92.98139158576052</c:v>
                </c:pt>
                <c:pt idx="8">
                  <c:v>82.697649676375406</c:v>
                </c:pt>
                <c:pt idx="9">
                  <c:v>68.583074433656961</c:v>
                </c:pt>
                <c:pt idx="10">
                  <c:v>40.651464401294504</c:v>
                </c:pt>
                <c:pt idx="11">
                  <c:v>23.226751618122989</c:v>
                </c:pt>
                <c:pt idx="12">
                  <c:v>13.891419902912631</c:v>
                </c:pt>
                <c:pt idx="13">
                  <c:v>8.740250809061493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E8A-4636-AEF4-BBA51AE8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64672"/>
        <c:axId val="196854480"/>
      </c:scatterChart>
      <c:valAx>
        <c:axId val="194364672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6854480"/>
        <c:crosses val="autoZero"/>
        <c:crossBetween val="midCat"/>
        <c:minorUnit val="10"/>
      </c:valAx>
      <c:valAx>
        <c:axId val="19685448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9436467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24.007880664227415</c:v>
                </c:pt>
                <c:pt idx="1">
                  <c:v>25.391849529780565</c:v>
                </c:pt>
                <c:pt idx="2">
                  <c:v>26.769706336939702</c:v>
                </c:pt>
                <c:pt idx="3">
                  <c:v>28.305288461538471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DC-4E71-A91A-B4B7AD4B4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57280"/>
        <c:axId val="196857840"/>
      </c:scatterChart>
      <c:valAx>
        <c:axId val="1968572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96857840"/>
        <c:crosses val="autoZero"/>
        <c:crossBetween val="midCat"/>
      </c:valAx>
      <c:valAx>
        <c:axId val="196857840"/>
        <c:scaling>
          <c:orientation val="minMax"/>
          <c:max val="29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968572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DE-4C36-A7AD-641BA46B9190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DE-4C36-A7AD-641BA46B9190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3DE-4C36-A7AD-641BA46B9190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3DE-4C36-A7AD-641BA46B9190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26.499518607920798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4.2772963856986159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3DE-4C36-A7AD-641BA46B9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62320"/>
        <c:axId val="196862880"/>
      </c:scatterChart>
      <c:valAx>
        <c:axId val="1968623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6862880"/>
        <c:crosses val="autoZero"/>
        <c:crossBetween val="midCat"/>
        <c:majorUnit val="10"/>
        <c:minorUnit val="10"/>
      </c:valAx>
      <c:valAx>
        <c:axId val="19686288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68623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6725" y="0"/>
          <a:ext cx="7169762" cy="102956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82975" y="2674405"/>
          <a:ext cx="332740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=""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=""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8559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="" xmlns:a16="http://schemas.microsoft.com/office/drawing/2014/main" id="{7DDFA223-5078-41A9-A0E7-EB3B71787AC7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C31" sqref="C3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1</v>
      </c>
      <c r="C9" s="17" t="s">
        <v>2</v>
      </c>
      <c r="D9" s="18">
        <v>27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74.7</v>
      </c>
      <c r="C17" s="27">
        <v>398.2</v>
      </c>
      <c r="D17" s="27">
        <v>321.89999999999998</v>
      </c>
      <c r="E17" s="27">
        <f>C17-D17</f>
        <v>76.300000000000011</v>
      </c>
      <c r="F17" s="27">
        <f>D17-B17</f>
        <v>247.2</v>
      </c>
      <c r="G17" s="27">
        <f>(E17/F17)*100</f>
        <v>30.865695792880267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17.350000000000001</v>
      </c>
      <c r="D31" s="30">
        <f t="shared" ref="D31" si="3">(C31*100)/$F$17</f>
        <v>7.0186084142394831</v>
      </c>
      <c r="E31" s="30">
        <f>E30+D31</f>
        <v>7.0186084142394831</v>
      </c>
      <c r="F31" s="30">
        <f>100-E31</f>
        <v>92.98139158576052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5.53</v>
      </c>
      <c r="D32" s="42">
        <f>(C32*$F$31)/$C$39</f>
        <v>10.283741909385114</v>
      </c>
      <c r="E32" s="30">
        <f>D32</f>
        <v>10.283741909385114</v>
      </c>
      <c r="F32" s="30">
        <f>$F$31-E32</f>
        <v>82.697649676375406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7.59</v>
      </c>
      <c r="D33" s="42">
        <f t="shared" ref="D33:D38" si="4">(C33*$F$31)/$C$39</f>
        <v>14.114575242718447</v>
      </c>
      <c r="E33" s="30">
        <f t="shared" ref="E33:E38" si="5">E32+D33</f>
        <v>24.398317152103559</v>
      </c>
      <c r="F33" s="30">
        <f t="shared" ref="F33:F38" si="6">$F$31-E33</f>
        <v>68.583074433656961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15.02</v>
      </c>
      <c r="D34" s="42">
        <f t="shared" si="4"/>
        <v>27.93161003236246</v>
      </c>
      <c r="E34" s="30">
        <f t="shared" si="5"/>
        <v>52.329927184466015</v>
      </c>
      <c r="F34" s="30">
        <f t="shared" si="6"/>
        <v>40.651464401294504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9.3699999999999992</v>
      </c>
      <c r="D35" s="42">
        <f t="shared" si="4"/>
        <v>17.424712783171518</v>
      </c>
      <c r="E35" s="30">
        <f t="shared" si="5"/>
        <v>69.75463996763753</v>
      </c>
      <c r="F35" s="30">
        <f t="shared" si="6"/>
        <v>23.226751618122989</v>
      </c>
      <c r="G35" s="12"/>
      <c r="H35" s="34" t="s">
        <v>54</v>
      </c>
      <c r="I35" s="44">
        <f>E31</f>
        <v>7.0186084142394831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5.0199999999999996</v>
      </c>
      <c r="D36" s="42">
        <f t="shared" si="4"/>
        <v>9.335331715210355</v>
      </c>
      <c r="E36" s="30">
        <f t="shared" si="5"/>
        <v>79.089971682847889</v>
      </c>
      <c r="F36" s="30">
        <f t="shared" si="6"/>
        <v>13.891419902912631</v>
      </c>
      <c r="G36" s="12"/>
      <c r="H36" s="34" t="s">
        <v>55</v>
      </c>
      <c r="I36" s="44">
        <f>100-I35-I37</f>
        <v>84.241140776699041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2.77</v>
      </c>
      <c r="D37" s="42">
        <f t="shared" si="4"/>
        <v>5.1511690938511334</v>
      </c>
      <c r="E37" s="30">
        <f t="shared" si="5"/>
        <v>84.241140776699027</v>
      </c>
      <c r="F37" s="30">
        <f t="shared" si="6"/>
        <v>8.740250809061493</v>
      </c>
      <c r="G37" s="12"/>
      <c r="H37" s="34" t="s">
        <v>56</v>
      </c>
      <c r="I37" s="44">
        <f>D38</f>
        <v>8.7402508090614806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4.6999999999999957</v>
      </c>
      <c r="D38" s="42">
        <f t="shared" si="4"/>
        <v>8.7402508090614806</v>
      </c>
      <c r="E38" s="30">
        <f t="shared" si="5"/>
        <v>92.981391585760505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Normal="90" zoomScaleSheetLayoutView="100" workbookViewId="0">
      <selection activeCell="I33" sqref="I3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1</v>
      </c>
      <c r="C9" s="51" t="s">
        <v>2</v>
      </c>
      <c r="D9" s="18">
        <f>GRANULOMETRÍA!D9</f>
        <v>27</v>
      </c>
      <c r="E9" s="21"/>
      <c r="F9" s="17" t="s">
        <v>6</v>
      </c>
      <c r="G9" s="96" t="str">
        <f>GRANULOMETRÍA!H9</f>
        <v>JARC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17.90 - 18.25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-10.78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61.198999999999998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26.499518607920798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22.222222222222182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4.2772963856986159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10.326000000000001</v>
      </c>
      <c r="D37" s="58">
        <v>14.731999999999999</v>
      </c>
      <c r="E37" s="58">
        <v>13.879</v>
      </c>
      <c r="F37" s="57">
        <f>D37-E37</f>
        <v>0.85299999999999976</v>
      </c>
      <c r="G37" s="58">
        <f>E37-C37</f>
        <v>3.552999999999999</v>
      </c>
      <c r="H37" s="59">
        <f>(F37/G37)*100</f>
        <v>24.007880664227415</v>
      </c>
      <c r="I37" s="12"/>
      <c r="J37" s="13"/>
    </row>
    <row r="38" spans="1:10" x14ac:dyDescent="0.25">
      <c r="A38" s="67">
        <v>28</v>
      </c>
      <c r="B38" s="57">
        <v>2</v>
      </c>
      <c r="C38" s="58">
        <v>10.523</v>
      </c>
      <c r="D38" s="58">
        <v>14.923</v>
      </c>
      <c r="E38" s="58">
        <v>14.032</v>
      </c>
      <c r="F38" s="58">
        <f t="shared" ref="F38:F40" si="0">D38-E38</f>
        <v>0.89100000000000001</v>
      </c>
      <c r="G38" s="58">
        <f t="shared" ref="G38:G40" si="1">E38-C38</f>
        <v>3.5090000000000003</v>
      </c>
      <c r="H38" s="59">
        <f t="shared" ref="H38:H40" si="2">(F38/G38)*100</f>
        <v>25.391849529780565</v>
      </c>
      <c r="I38" s="12"/>
      <c r="J38" s="13"/>
    </row>
    <row r="39" spans="1:10" x14ac:dyDescent="0.25">
      <c r="A39" s="67">
        <v>23</v>
      </c>
      <c r="B39" s="57">
        <v>3</v>
      </c>
      <c r="C39" s="58">
        <v>9.9339999999999993</v>
      </c>
      <c r="D39" s="58">
        <v>14.035</v>
      </c>
      <c r="E39" s="58">
        <v>13.169</v>
      </c>
      <c r="F39" s="57">
        <f t="shared" si="0"/>
        <v>0.86599999999999966</v>
      </c>
      <c r="G39" s="58">
        <f t="shared" si="1"/>
        <v>3.2350000000000012</v>
      </c>
      <c r="H39" s="59">
        <f t="shared" si="2"/>
        <v>26.769706336939702</v>
      </c>
      <c r="I39" s="12"/>
      <c r="J39" s="13"/>
    </row>
    <row r="40" spans="1:10" x14ac:dyDescent="0.25">
      <c r="A40" s="67">
        <v>21</v>
      </c>
      <c r="B40" s="57">
        <v>4</v>
      </c>
      <c r="C40" s="58">
        <v>10.843</v>
      </c>
      <c r="D40" s="58">
        <v>15.113</v>
      </c>
      <c r="E40" s="58">
        <v>14.170999999999999</v>
      </c>
      <c r="F40" s="57">
        <f t="shared" si="0"/>
        <v>0.94200000000000017</v>
      </c>
      <c r="G40" s="58">
        <f t="shared" si="1"/>
        <v>3.3279999999999994</v>
      </c>
      <c r="H40" s="59">
        <f t="shared" si="2"/>
        <v>28.305288461538471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8.7850000000000001</v>
      </c>
      <c r="C45" s="62">
        <v>9.9510000000000005</v>
      </c>
      <c r="D45" s="62">
        <v>9.7390000000000008</v>
      </c>
      <c r="E45" s="62">
        <f>C45-D45</f>
        <v>0.21199999999999974</v>
      </c>
      <c r="F45" s="62">
        <f>D45-B45</f>
        <v>0.95400000000000063</v>
      </c>
      <c r="G45" s="27">
        <f>(E45/F45)*100</f>
        <v>22.222222222222182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GRANULOMETRÍA</vt:lpstr>
      <vt:lpstr>CLASIFICACIÓN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2018-05-30T14:33:45Z</cp:lastPrinted>
  <dcterms:created xsi:type="dcterms:W3CDTF">2017-11-30T15:56:40Z</dcterms:created>
  <dcterms:modified xsi:type="dcterms:W3CDTF">2018-05-30T15:06:22Z</dcterms:modified>
</cp:coreProperties>
</file>