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08 PUENTE ENTRONQUE MOLINITO\LAB PUENTE ENTRONQUE\SPT-1\"/>
    </mc:Choice>
  </mc:AlternateContent>
  <bookViews>
    <workbookView xWindow="0" yWindow="0" windowWidth="7470" windowHeight="4635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52511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<sst xmlns="http://schemas.openxmlformats.org/spreadsheetml/2006/main" count="98" uniqueCount="72">
  <si>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</si>
  <si>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</si>
  <si>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</si>
  <si>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</si>
  <si>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</si>
  <si>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</si>
  <si>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</si>
  <si>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</si>
  <si>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</si>
  <si>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</si>
  <si>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</si>
  <si>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</si>
  <si>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</si>
  <si>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</si>
  <si>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</si>
  <si>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</si>
  <si>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</si>
  <si>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</si>
  <si>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</si>
  <si>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</si>
  <si>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</si>
  <si>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</si>
  <si>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</si>
  <si>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</si>
  <si>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</si>
  <si>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</si>
  <si>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</si>
  <si>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</si>
  <si>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</si>
  <si>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</si>
  <si>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</si>
  <si>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</si>
  <si>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</si>
  <si>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</si>
  <si>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</si>
  <si>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</si>
  <si>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</si>
  <si>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</si>
  <si>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</si>
  <si>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</si>
  <si>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</si>
  <si>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</si>
  <si>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</si>
  <si>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</si>
  <si>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</si>
  <si>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</si>
  <si>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</si>
  <si>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</si>
  <si>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</si>
  <si>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</si>
  <si>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</si>
  <si>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</si>
  <si>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</si>
  <si>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</si>
  <si>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</si>
  <si>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</si>
  <si>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</si>
  <si>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</si>
  <si>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</si>
  <si>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</si>
  <si>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</si>
  <si>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</si>
  <si>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</si>
  <si>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</si>
  <si>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</si>
  <si>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</si>
  <si>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</si>
  <si>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</si>
  <si>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</si>
  <si>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JARC</t>
  </si>
  <si>
    <t>7.70 - 8.30 m</t>
  </si>
  <si>
    <t>SM- ARENA LIMOSA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</si>
</sst>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91.319796954314725</c:v>
                </c:pt>
                <c:pt idx="8">
                  <c:v>76.252030456852793</c:v>
                </c:pt>
                <c:pt idx="9">
                  <c:v>62.353157360406094</c:v>
                </c:pt>
                <c:pt idx="10">
                  <c:v>48.764771573604065</c:v>
                </c:pt>
                <c:pt idx="11">
                  <c:v>40.016335025380712</c:v>
                </c:pt>
                <c:pt idx="12">
                  <c:v>32.162832487309643</c:v>
                </c:pt>
                <c:pt idx="13">
                  <c:v>21.807167512690356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CF2-48A2-A0F0-F50973FEA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294416"/>
        <c:axId val="259329056"/>
      </c:scatterChart>
      <c:valAx>
        <c:axId val="259294416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59329056"/>
        <c:crosses val="autoZero"/>
        <c:crossBetween val="midCat"/>
        <c:minorUnit val="10"/>
      </c:valAx>
      <c:valAx>
        <c:axId val="259329056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59294416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27</c:v>
                </c:pt>
                <c:pt idx="2">
                  <c:v>23</c:v>
                </c:pt>
                <c:pt idx="3">
                  <c:v>21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24.975891996142689</c:v>
                </c:pt>
                <c:pt idx="1">
                  <c:v>25.675675675675624</c:v>
                </c:pt>
                <c:pt idx="2">
                  <c:v>27.214611872146122</c:v>
                </c:pt>
                <c:pt idx="3">
                  <c:v>27.867409797594579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34-4BF7-87ED-AB5BB94BC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332416"/>
        <c:axId val="259330736"/>
      </c:scatterChart>
      <c:valAx>
        <c:axId val="259332416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59330736"/>
        <c:crosses val="autoZero"/>
        <c:crossBetween val="midCat"/>
      </c:valAx>
      <c:valAx>
        <c:axId val="259330736"/>
        <c:scaling>
          <c:orientation val="minMax"/>
          <c:max val="28"/>
          <c:min val="24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59332416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2C-4EB8-BAE5-760515BDDCC1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2C-4EB8-BAE5-760515BDDCC1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72C-4EB8-BAE5-760515BDDCC1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72C-4EB8-BAE5-760515BDDCC1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26.436511359051053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2.1436661011475735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72C-4EB8-BAE5-760515BDD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642384"/>
        <c:axId val="402613264"/>
      </c:scatterChart>
      <c:valAx>
        <c:axId val="402642384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2613264"/>
        <c:crosses val="autoZero"/>
        <c:crossBetween val="midCat"/>
        <c:majorUnit val="10"/>
        <c:minorUnit val="10"/>
      </c:valAx>
      <c:valAx>
        <c:axId val="402613264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2642384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5380" y="0"/>
          <a:ext cx="7181107" cy="102956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=""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=""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=""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=""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42332" y="0"/>
          <a:ext cx="667924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=""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=""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=""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="" xmlns:a16="http://schemas.microsoft.com/office/drawing/2014/main" id="{371BA852-2B65-4A8D-9AAA-96EAE96704BF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G20" sqref="G20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90" t="s">
        <v>52</v>
      </c>
      <c r="I7" s="90"/>
      <c r="J7" s="91"/>
      <c r="K7" s="13"/>
    </row>
    <row r="8" spans="1:11" x14ac:dyDescent="0.25">
      <c r="A8" s="16" t="s">
        <v>1</v>
      </c>
      <c r="B8" s="92" t="s">
        <v>68</v>
      </c>
      <c r="C8" s="92"/>
      <c r="D8" s="92"/>
      <c r="E8" s="12"/>
      <c r="F8" s="12"/>
      <c r="G8" s="17" t="s">
        <v>5</v>
      </c>
      <c r="H8" s="93">
        <v>43074</v>
      </c>
      <c r="I8" s="74"/>
      <c r="J8" s="94"/>
      <c r="K8" s="13"/>
    </row>
    <row r="9" spans="1:11" x14ac:dyDescent="0.25">
      <c r="A9" s="16" t="s">
        <v>66</v>
      </c>
      <c r="B9" s="18">
        <v>1</v>
      </c>
      <c r="C9" s="17" t="s">
        <v>2</v>
      </c>
      <c r="D9" s="18">
        <v>14</v>
      </c>
      <c r="E9" s="12"/>
      <c r="F9" s="12"/>
      <c r="G9" s="17" t="s">
        <v>6</v>
      </c>
      <c r="H9" s="96" t="s">
        <v>69</v>
      </c>
      <c r="I9" s="96"/>
      <c r="J9" s="97"/>
      <c r="K9" s="13"/>
    </row>
    <row r="10" spans="1:11" x14ac:dyDescent="0.25">
      <c r="A10" s="16" t="s">
        <v>3</v>
      </c>
      <c r="B10" s="19">
        <v>1</v>
      </c>
      <c r="C10" s="17" t="s">
        <v>4</v>
      </c>
      <c r="D10" s="20" t="s">
        <v>70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95"/>
      <c r="C11" s="95"/>
      <c r="D11" s="95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3" t="s">
        <v>51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6" t="s">
        <v>11</v>
      </c>
      <c r="B15" s="82" t="s">
        <v>10</v>
      </c>
      <c r="C15" s="82" t="s">
        <v>8</v>
      </c>
      <c r="D15" s="82" t="s">
        <v>9</v>
      </c>
      <c r="E15" s="88" t="s">
        <v>12</v>
      </c>
      <c r="F15" s="88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7"/>
      <c r="B16" s="83"/>
      <c r="C16" s="83"/>
      <c r="D16" s="83"/>
      <c r="E16" s="88"/>
      <c r="F16" s="88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70.099999999999994</v>
      </c>
      <c r="C17" s="27">
        <v>591.5</v>
      </c>
      <c r="D17" s="27">
        <v>503.5</v>
      </c>
      <c r="E17" s="27">
        <f>C17-D17</f>
        <v>88</v>
      </c>
      <c r="F17" s="27">
        <f>D17-B17</f>
        <v>433.4</v>
      </c>
      <c r="G17" s="27">
        <f>(E17/F17)*100</f>
        <v>20.304568527918782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3" t="s">
        <v>52</v>
      </c>
      <c r="B21" s="75"/>
      <c r="C21" s="75"/>
      <c r="D21" s="75"/>
      <c r="E21" s="75"/>
      <c r="F21" s="75"/>
      <c r="G21" s="12"/>
      <c r="H21" s="12"/>
      <c r="I21" s="12"/>
      <c r="J21" s="12"/>
      <c r="K21" s="13"/>
    </row>
    <row r="22" spans="1:16" ht="20.100000000000001" customHeight="1" x14ac:dyDescent="0.25">
      <c r="A22" s="89" t="s">
        <v>63</v>
      </c>
      <c r="B22" s="88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71" t="s">
        <v>57</v>
      </c>
      <c r="I22" s="71"/>
      <c r="J22" s="71"/>
      <c r="K22" s="13"/>
    </row>
    <row r="23" spans="1:16" ht="20.100000000000001" customHeight="1" x14ac:dyDescent="0.25">
      <c r="A23" s="89"/>
      <c r="B23" s="88"/>
      <c r="C23" s="83"/>
      <c r="D23" s="83"/>
      <c r="E23" s="83"/>
      <c r="F23" s="83"/>
      <c r="G23" s="12"/>
      <c r="H23" s="72"/>
      <c r="I23" s="72"/>
      <c r="J23" s="72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37.619999999999997</v>
      </c>
      <c r="D31" s="30">
        <f t="shared" ref="D31" si="3">(C31*100)/$F$17</f>
        <v>8.6802030456852783</v>
      </c>
      <c r="E31" s="30">
        <f>E30+D31</f>
        <v>8.6802030456852783</v>
      </c>
      <c r="F31" s="30">
        <f>100-E31</f>
        <v>91.319796954314725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8.25</v>
      </c>
      <c r="D32" s="42">
        <f>(C32*$F$31)/$C$39</f>
        <v>15.06776649746193</v>
      </c>
      <c r="E32" s="30">
        <f>D32</f>
        <v>15.06776649746193</v>
      </c>
      <c r="F32" s="30">
        <f>$F$31-E32</f>
        <v>76.252030456852793</v>
      </c>
      <c r="G32" s="12"/>
      <c r="H32" s="76" t="s">
        <v>53</v>
      </c>
      <c r="I32" s="77"/>
      <c r="J32" s="78"/>
      <c r="K32" s="13"/>
    </row>
    <row r="33" spans="1:11" x14ac:dyDescent="0.25">
      <c r="A33" s="28" t="s">
        <v>34</v>
      </c>
      <c r="B33" s="43">
        <v>0.85</v>
      </c>
      <c r="C33" s="42">
        <v>7.61</v>
      </c>
      <c r="D33" s="42">
        <f t="shared" ref="D33:D38" si="4">(C33*$F$31)/$C$39</f>
        <v>13.898873096446703</v>
      </c>
      <c r="E33" s="30">
        <f t="shared" ref="E33:E38" si="5">E32+D33</f>
        <v>28.966639593908631</v>
      </c>
      <c r="F33" s="30">
        <f t="shared" ref="F33:F38" si="6">$F$31-E33</f>
        <v>62.353157360406094</v>
      </c>
      <c r="G33" s="12"/>
      <c r="H33" s="79"/>
      <c r="I33" s="80"/>
      <c r="J33" s="81"/>
      <c r="K33" s="13"/>
    </row>
    <row r="34" spans="1:11" x14ac:dyDescent="0.25">
      <c r="A34" s="28" t="s">
        <v>35</v>
      </c>
      <c r="B34" s="43">
        <v>0.42499999999999999</v>
      </c>
      <c r="C34" s="42">
        <v>7.44</v>
      </c>
      <c r="D34" s="42">
        <f t="shared" si="4"/>
        <v>13.588385786802032</v>
      </c>
      <c r="E34" s="30">
        <f t="shared" si="5"/>
        <v>42.55502538071066</v>
      </c>
      <c r="F34" s="30">
        <f t="shared" si="6"/>
        <v>48.764771573604065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4.79</v>
      </c>
      <c r="D35" s="42">
        <f t="shared" si="4"/>
        <v>8.748436548223351</v>
      </c>
      <c r="E35" s="30">
        <f t="shared" si="5"/>
        <v>51.303461928934013</v>
      </c>
      <c r="F35" s="30">
        <f t="shared" si="6"/>
        <v>40.016335025380712</v>
      </c>
      <c r="G35" s="12"/>
      <c r="H35" s="34" t="s">
        <v>54</v>
      </c>
      <c r="I35" s="44">
        <f>E31</f>
        <v>8.6802030456852783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4.3</v>
      </c>
      <c r="D36" s="42">
        <f t="shared" si="4"/>
        <v>7.8535025380710657</v>
      </c>
      <c r="E36" s="30">
        <f t="shared" si="5"/>
        <v>59.156964467005082</v>
      </c>
      <c r="F36" s="30">
        <f t="shared" si="6"/>
        <v>32.162832487309643</v>
      </c>
      <c r="G36" s="12"/>
      <c r="H36" s="34" t="s">
        <v>55</v>
      </c>
      <c r="I36" s="44">
        <f>100-I35-I37</f>
        <v>69.51262944162437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5.67</v>
      </c>
      <c r="D37" s="42">
        <f t="shared" si="4"/>
        <v>10.355664974619289</v>
      </c>
      <c r="E37" s="30">
        <f t="shared" si="5"/>
        <v>69.51262944162437</v>
      </c>
      <c r="F37" s="30">
        <f t="shared" si="6"/>
        <v>21.807167512690356</v>
      </c>
      <c r="G37" s="12"/>
      <c r="H37" s="34" t="s">
        <v>56</v>
      </c>
      <c r="I37" s="44">
        <f>D38</f>
        <v>21.807167512690352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11.939999999999998</v>
      </c>
      <c r="D38" s="42">
        <f t="shared" si="4"/>
        <v>21.807167512690352</v>
      </c>
      <c r="E38" s="30">
        <f t="shared" si="5"/>
        <v>91.319796954314725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4" t="s">
        <v>41</v>
      </c>
      <c r="B39" s="85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7:J7"/>
    <mergeCell ref="B8:D8"/>
    <mergeCell ref="H8:J8"/>
    <mergeCell ref="B11:D11"/>
    <mergeCell ref="H9:J9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F33" sqref="F33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0" t="str">
        <f>GRANULOMETRÍA!B7</f>
        <v xml:space="preserve">PUENTE ENTRONQUE MOLINITO </v>
      </c>
      <c r="C7" s="100"/>
      <c r="D7" s="100"/>
      <c r="E7" s="50"/>
      <c r="F7" s="15" t="s">
        <v>24</v>
      </c>
      <c r="G7" s="90" t="s">
        <v>25</v>
      </c>
      <c r="H7" s="90"/>
      <c r="I7" s="91"/>
      <c r="J7" s="13"/>
      <c r="L7" s="2"/>
      <c r="M7" s="2"/>
      <c r="N7" s="2"/>
      <c r="AF7" s="2"/>
    </row>
    <row r="8" spans="1:32" x14ac:dyDescent="0.25">
      <c r="A8" s="16" t="s">
        <v>1</v>
      </c>
      <c r="B8" s="92" t="str">
        <f>GRANULOMETRÍA!B8</f>
        <v>KM 28+980</v>
      </c>
      <c r="C8" s="92"/>
      <c r="D8" s="92"/>
      <c r="E8" s="21"/>
      <c r="F8" s="17" t="s">
        <v>5</v>
      </c>
      <c r="G8" s="93">
        <f>GRANULOMETRÍA!H8</f>
        <v>43074</v>
      </c>
      <c r="H8" s="74"/>
      <c r="I8" s="94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1</v>
      </c>
      <c r="C9" s="51" t="s">
        <v>2</v>
      </c>
      <c r="D9" s="18">
        <f>GRANULOMETRÍA!D9</f>
        <v>14</v>
      </c>
      <c r="E9" s="21"/>
      <c r="F9" s="17" t="s">
        <v>6</v>
      </c>
      <c r="G9" s="96" t="str">
        <f>GRANULOMETRÍA!H9</f>
        <v>JARC</v>
      </c>
      <c r="H9" s="96"/>
      <c r="I9" s="97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1</v>
      </c>
      <c r="C10" s="51" t="s">
        <v>4</v>
      </c>
      <c r="D10" s="52" t="str">
        <f>GRANULOMETRÍA!D10</f>
        <v>7.70 - 8.30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95"/>
      <c r="C11" s="95"/>
      <c r="D11" s="95"/>
      <c r="E11" s="23"/>
      <c r="F11" s="24"/>
      <c r="G11" s="24"/>
      <c r="H11" s="23"/>
      <c r="I11" s="54"/>
      <c r="J11" s="53"/>
      <c r="L11" s="2"/>
      <c r="M11" s="2"/>
      <c r="N11" s="2"/>
      <c r="AD11" s="101" t="s">
        <v>18</v>
      </c>
      <c r="AE11" s="101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3" t="s">
        <v>17</v>
      </c>
      <c r="N12" s="103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-8.3539999999999992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53.326999999999998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102" t="s">
        <v>19</v>
      </c>
      <c r="AE15" s="102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102" t="s">
        <v>20</v>
      </c>
      <c r="AE19" s="102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1" t="s">
        <v>21</v>
      </c>
      <c r="AE25" s="101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26.436511359051053</v>
      </c>
      <c r="C30" s="12"/>
      <c r="D30" s="12"/>
      <c r="E30" s="12"/>
      <c r="F30" s="98" t="s">
        <v>28</v>
      </c>
      <c r="G30" s="98"/>
      <c r="H30" s="98"/>
      <c r="I30" s="12"/>
      <c r="J30" s="13"/>
    </row>
    <row r="31" spans="1:32" x14ac:dyDescent="0.25">
      <c r="A31" s="66" t="s">
        <v>27</v>
      </c>
      <c r="B31" s="65">
        <f>G45</f>
        <v>24.29284525790348</v>
      </c>
      <c r="C31" s="12"/>
      <c r="D31" s="12"/>
      <c r="E31" s="12"/>
      <c r="F31" s="71" t="s">
        <v>71</v>
      </c>
      <c r="G31" s="99"/>
      <c r="H31" s="99"/>
      <c r="I31" s="12"/>
      <c r="J31" s="13"/>
    </row>
    <row r="32" spans="1:32" x14ac:dyDescent="0.25">
      <c r="A32" s="66" t="s">
        <v>22</v>
      </c>
      <c r="B32" s="65">
        <f>B30-B31</f>
        <v>2.1436661011475735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3" t="s">
        <v>64</v>
      </c>
      <c r="B34" s="75"/>
      <c r="C34" s="75"/>
      <c r="D34" s="75"/>
      <c r="E34" s="75"/>
      <c r="F34" s="75"/>
      <c r="G34" s="75"/>
      <c r="H34" s="75"/>
      <c r="I34" s="12"/>
      <c r="J34" s="13"/>
    </row>
    <row r="35" spans="1:10" ht="21.95" customHeight="1" x14ac:dyDescent="0.25">
      <c r="A35" s="89" t="s">
        <v>7</v>
      </c>
      <c r="B35" s="88" t="s">
        <v>11</v>
      </c>
      <c r="C35" s="88" t="s">
        <v>23</v>
      </c>
      <c r="D35" s="82" t="s">
        <v>8</v>
      </c>
      <c r="E35" s="88" t="s">
        <v>9</v>
      </c>
      <c r="F35" s="88" t="s">
        <v>12</v>
      </c>
      <c r="G35" s="88" t="s">
        <v>13</v>
      </c>
      <c r="H35" s="82" t="s">
        <v>14</v>
      </c>
      <c r="I35" s="12"/>
      <c r="J35" s="13"/>
    </row>
    <row r="36" spans="1:10" ht="21.95" customHeight="1" x14ac:dyDescent="0.25">
      <c r="A36" s="89"/>
      <c r="B36" s="88"/>
      <c r="C36" s="88"/>
      <c r="D36" s="83"/>
      <c r="E36" s="88"/>
      <c r="F36" s="88"/>
      <c r="G36" s="88"/>
      <c r="H36" s="83"/>
      <c r="I36" s="12"/>
      <c r="J36" s="13"/>
    </row>
    <row r="37" spans="1:10" x14ac:dyDescent="0.25">
      <c r="A37" s="67">
        <v>30</v>
      </c>
      <c r="B37" s="57">
        <v>1</v>
      </c>
      <c r="C37" s="58">
        <v>10.593</v>
      </c>
      <c r="D37" s="58">
        <v>14.481</v>
      </c>
      <c r="E37" s="58">
        <v>13.704000000000001</v>
      </c>
      <c r="F37" s="57">
        <f>D37-E37</f>
        <v>0.77699999999999925</v>
      </c>
      <c r="G37" s="58">
        <f>E37-C37</f>
        <v>3.1110000000000007</v>
      </c>
      <c r="H37" s="59">
        <f>(F37/G37)*100</f>
        <v>24.975891996142689</v>
      </c>
      <c r="I37" s="12"/>
      <c r="J37" s="13"/>
    </row>
    <row r="38" spans="1:10" x14ac:dyDescent="0.25">
      <c r="A38" s="67">
        <v>27</v>
      </c>
      <c r="B38" s="57">
        <v>2</v>
      </c>
      <c r="C38" s="58">
        <v>10.837999999999999</v>
      </c>
      <c r="D38" s="58">
        <v>15.116</v>
      </c>
      <c r="E38" s="58">
        <v>14.242000000000001</v>
      </c>
      <c r="F38" s="58">
        <f t="shared" ref="F38:F40" si="0">D38-E38</f>
        <v>0.87399999999999878</v>
      </c>
      <c r="G38" s="58">
        <f t="shared" ref="G38:G40" si="1">E38-C38</f>
        <v>3.4040000000000017</v>
      </c>
      <c r="H38" s="59">
        <f t="shared" ref="H38:H40" si="2">(F38/G38)*100</f>
        <v>25.675675675675624</v>
      </c>
      <c r="I38" s="12"/>
      <c r="J38" s="13"/>
    </row>
    <row r="39" spans="1:10" x14ac:dyDescent="0.25">
      <c r="A39" s="67">
        <v>23</v>
      </c>
      <c r="B39" s="57">
        <v>3</v>
      </c>
      <c r="C39" s="58">
        <v>9.1739999999999995</v>
      </c>
      <c r="D39" s="58">
        <v>13.353</v>
      </c>
      <c r="E39" s="58">
        <v>12.459</v>
      </c>
      <c r="F39" s="57">
        <f t="shared" si="0"/>
        <v>0.89400000000000013</v>
      </c>
      <c r="G39" s="58">
        <f t="shared" si="1"/>
        <v>3.2850000000000001</v>
      </c>
      <c r="H39" s="59">
        <f t="shared" si="2"/>
        <v>27.214611872146122</v>
      </c>
      <c r="I39" s="12"/>
      <c r="J39" s="13"/>
    </row>
    <row r="40" spans="1:10" x14ac:dyDescent="0.25">
      <c r="A40" s="67">
        <v>21</v>
      </c>
      <c r="B40" s="57">
        <v>4</v>
      </c>
      <c r="C40" s="58">
        <v>10.282999999999999</v>
      </c>
      <c r="D40" s="58">
        <v>14.641999999999999</v>
      </c>
      <c r="E40" s="58">
        <v>13.692</v>
      </c>
      <c r="F40" s="57">
        <f t="shared" si="0"/>
        <v>0.94999999999999929</v>
      </c>
      <c r="G40" s="58">
        <f t="shared" si="1"/>
        <v>3.4090000000000007</v>
      </c>
      <c r="H40" s="59">
        <f t="shared" si="2"/>
        <v>27.867409797594579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73" t="s">
        <v>65</v>
      </c>
      <c r="B42" s="75"/>
      <c r="C42" s="75"/>
      <c r="D42" s="75"/>
      <c r="E42" s="75"/>
      <c r="F42" s="75"/>
      <c r="G42" s="75"/>
      <c r="H42" s="21"/>
      <c r="I42" s="12"/>
      <c r="J42" s="13"/>
    </row>
    <row r="43" spans="1:10" ht="21.95" customHeight="1" x14ac:dyDescent="0.25">
      <c r="A43" s="86" t="s">
        <v>11</v>
      </c>
      <c r="B43" s="82" t="s">
        <v>10</v>
      </c>
      <c r="C43" s="82" t="s">
        <v>8</v>
      </c>
      <c r="D43" s="82" t="s">
        <v>9</v>
      </c>
      <c r="E43" s="88" t="s">
        <v>12</v>
      </c>
      <c r="F43" s="88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7"/>
      <c r="B44" s="83"/>
      <c r="C44" s="83"/>
      <c r="D44" s="83"/>
      <c r="E44" s="88"/>
      <c r="F44" s="88"/>
      <c r="G44" s="83"/>
      <c r="H44" s="12"/>
      <c r="I44" s="12"/>
      <c r="J44" s="13"/>
    </row>
    <row r="45" spans="1:10" x14ac:dyDescent="0.25">
      <c r="A45" s="69">
        <v>1</v>
      </c>
      <c r="B45" s="62">
        <v>8.6609999999999996</v>
      </c>
      <c r="C45" s="62">
        <v>10.154999999999999</v>
      </c>
      <c r="D45" s="62">
        <v>9.8629999999999995</v>
      </c>
      <c r="E45" s="62">
        <f>C45-D45</f>
        <v>0.29199999999999982</v>
      </c>
      <c r="F45" s="62">
        <f>D45-B45</f>
        <v>1.202</v>
      </c>
      <c r="G45" s="27">
        <f>(E45/F45)*100</f>
        <v>24.29284525790348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2018-05-30T15:04:13Z</cp:lastPrinted>
  <dcterms:created xsi:type="dcterms:W3CDTF">2017-11-30T15:56:40Z</dcterms:created>
  <dcterms:modified xsi:type="dcterms:W3CDTF">2018-05-30T15:06:03Z</dcterms:modified>
</cp:coreProperties>
</file>