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ITIFE\"/>
    </mc:Choice>
  </mc:AlternateContent>
  <xr:revisionPtr revIDLastSave="0" documentId="10_ncr:8100000_{002D8F01-A457-4A9D-A267-1DAB4DD47D46}" xr6:coauthVersionLast="32" xr6:coauthVersionMax="47" xr10:uidLastSave="{00000000-0000-0000-0000-000000000000}"/>
  <bookViews>
    <workbookView xWindow="-120" yWindow="-120" windowWidth="20730" windowHeight="1116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9" l="1"/>
  <c r="E31" i="9"/>
  <c r="H31" i="9" s="1"/>
  <c r="E30" i="9"/>
  <c r="H30" i="9" s="1"/>
  <c r="E29" i="9"/>
  <c r="H29" i="9" s="1"/>
  <c r="G28" i="9"/>
  <c r="F28" i="9"/>
  <c r="D28" i="9"/>
  <c r="C28" i="9"/>
  <c r="E27" i="9"/>
  <c r="H27" i="9" s="1"/>
  <c r="E26" i="9"/>
  <c r="H26" i="9" s="1"/>
  <c r="E25" i="9"/>
  <c r="H25" i="9" s="1"/>
  <c r="G24" i="9"/>
  <c r="F24" i="9"/>
  <c r="E24" i="9"/>
  <c r="H24" i="9" s="1"/>
  <c r="D24" i="9"/>
  <c r="D21" i="9" s="1"/>
  <c r="C24" i="9"/>
  <c r="E23" i="9"/>
  <c r="E22" i="9"/>
  <c r="H22" i="9" s="1"/>
  <c r="G21" i="9"/>
  <c r="F21" i="9"/>
  <c r="C21" i="9"/>
  <c r="E19" i="9"/>
  <c r="H19" i="9" s="1"/>
  <c r="E18" i="9"/>
  <c r="E16" i="9" s="1"/>
  <c r="H16" i="9" s="1"/>
  <c r="E17" i="9"/>
  <c r="H17" i="9" s="1"/>
  <c r="G16" i="9"/>
  <c r="F16" i="9"/>
  <c r="D16" i="9"/>
  <c r="C16" i="9"/>
  <c r="E15" i="9"/>
  <c r="H15" i="9" s="1"/>
  <c r="E14" i="9"/>
  <c r="E13" i="9"/>
  <c r="H13" i="9" s="1"/>
  <c r="G12" i="9"/>
  <c r="G9" i="9" s="1"/>
  <c r="G32" i="9" s="1"/>
  <c r="F12" i="9"/>
  <c r="F9" i="9" s="1"/>
  <c r="F32" i="9" s="1"/>
  <c r="D12" i="9"/>
  <c r="D9" i="9" s="1"/>
  <c r="C12" i="9"/>
  <c r="E11" i="9"/>
  <c r="H11" i="9" s="1"/>
  <c r="C9" i="9"/>
  <c r="C32" i="9" s="1"/>
  <c r="B12" i="8"/>
  <c r="C12" i="8"/>
  <c r="E12" i="8"/>
  <c r="F12" i="8"/>
  <c r="D13" i="8"/>
  <c r="D14" i="8"/>
  <c r="G14" i="8"/>
  <c r="D15" i="8"/>
  <c r="G15" i="8" s="1"/>
  <c r="D16" i="8"/>
  <c r="G16" i="8" s="1"/>
  <c r="D17" i="8"/>
  <c r="G17" i="8" s="1"/>
  <c r="D18" i="8"/>
  <c r="G18" i="8"/>
  <c r="D19" i="8"/>
  <c r="G19" i="8" s="1"/>
  <c r="D20" i="8"/>
  <c r="G20" i="8" s="1"/>
  <c r="B22" i="8"/>
  <c r="C22" i="8"/>
  <c r="E22" i="8"/>
  <c r="F22" i="8"/>
  <c r="D23" i="8"/>
  <c r="G23" i="8" s="1"/>
  <c r="D24" i="8"/>
  <c r="G24" i="8" s="1"/>
  <c r="D25" i="8"/>
  <c r="G25" i="8"/>
  <c r="D26" i="8"/>
  <c r="G26" i="8" s="1"/>
  <c r="D27" i="8"/>
  <c r="G27" i="8" s="1"/>
  <c r="D28" i="8"/>
  <c r="G28" i="8" s="1"/>
  <c r="D29" i="8"/>
  <c r="G29" i="8"/>
  <c r="B31" i="8"/>
  <c r="C31" i="8"/>
  <c r="E31" i="8"/>
  <c r="F31" i="8"/>
  <c r="D32" i="8"/>
  <c r="G32" i="8"/>
  <c r="D33" i="8"/>
  <c r="G33" i="8" s="1"/>
  <c r="D34" i="8"/>
  <c r="G34" i="8" s="1"/>
  <c r="D35" i="8"/>
  <c r="G35" i="8" s="1"/>
  <c r="D36" i="8"/>
  <c r="G36" i="8"/>
  <c r="D37" i="8"/>
  <c r="G37" i="8" s="1"/>
  <c r="D38" i="8"/>
  <c r="G38" i="8" s="1"/>
  <c r="D39" i="8"/>
  <c r="G39" i="8" s="1"/>
  <c r="D40" i="8"/>
  <c r="G40" i="8"/>
  <c r="B42" i="8"/>
  <c r="C42" i="8"/>
  <c r="E42" i="8"/>
  <c r="F42" i="8"/>
  <c r="D43" i="8"/>
  <c r="G43" i="8"/>
  <c r="D44" i="8"/>
  <c r="G44" i="8" s="1"/>
  <c r="D45" i="8"/>
  <c r="G45" i="8" s="1"/>
  <c r="D46" i="8"/>
  <c r="G46" i="8" s="1"/>
  <c r="B49" i="8"/>
  <c r="C49" i="8"/>
  <c r="E49" i="8"/>
  <c r="F49" i="8"/>
  <c r="D50" i="8"/>
  <c r="G50" i="8"/>
  <c r="D51" i="8"/>
  <c r="G51" i="8" s="1"/>
  <c r="D52" i="8"/>
  <c r="G52" i="8" s="1"/>
  <c r="D53" i="8"/>
  <c r="G53" i="8" s="1"/>
  <c r="D54" i="8"/>
  <c r="G54" i="8"/>
  <c r="D55" i="8"/>
  <c r="G55" i="8" s="1"/>
  <c r="D56" i="8"/>
  <c r="G56" i="8" s="1"/>
  <c r="D57" i="8"/>
  <c r="G57" i="8" s="1"/>
  <c r="B59" i="8"/>
  <c r="C59" i="8"/>
  <c r="E59" i="8"/>
  <c r="F59" i="8"/>
  <c r="F48" i="8" s="1"/>
  <c r="D60" i="8"/>
  <c r="D61" i="8"/>
  <c r="G61" i="8" s="1"/>
  <c r="D62" i="8"/>
  <c r="G62" i="8" s="1"/>
  <c r="D63" i="8"/>
  <c r="G63" i="8" s="1"/>
  <c r="D64" i="8"/>
  <c r="G64" i="8" s="1"/>
  <c r="D65" i="8"/>
  <c r="G65" i="8" s="1"/>
  <c r="D66" i="8"/>
  <c r="G66" i="8" s="1"/>
  <c r="B68" i="8"/>
  <c r="C68" i="8"/>
  <c r="E68" i="8"/>
  <c r="F68" i="8"/>
  <c r="D69" i="8"/>
  <c r="D70" i="8"/>
  <c r="G70" i="8" s="1"/>
  <c r="D71" i="8"/>
  <c r="G71" i="8" s="1"/>
  <c r="D72" i="8"/>
  <c r="G72" i="8"/>
  <c r="D73" i="8"/>
  <c r="G73" i="8" s="1"/>
  <c r="D74" i="8"/>
  <c r="G74" i="8" s="1"/>
  <c r="D75" i="8"/>
  <c r="G75" i="8" s="1"/>
  <c r="D76" i="8"/>
  <c r="G76" i="8" s="1"/>
  <c r="D77" i="8"/>
  <c r="G77" i="8" s="1"/>
  <c r="B79" i="8"/>
  <c r="C79" i="8"/>
  <c r="E79" i="8"/>
  <c r="F79" i="8"/>
  <c r="D80" i="8"/>
  <c r="D81" i="8"/>
  <c r="G81" i="8" s="1"/>
  <c r="D82" i="8"/>
  <c r="G82" i="8" s="1"/>
  <c r="D83" i="8"/>
  <c r="G83" i="8" s="1"/>
  <c r="C9" i="7"/>
  <c r="D9" i="7"/>
  <c r="F9" i="7"/>
  <c r="F29" i="7" s="1"/>
  <c r="G9" i="7"/>
  <c r="G29" i="7" s="1"/>
  <c r="E10" i="7"/>
  <c r="H10" i="7" s="1"/>
  <c r="E11" i="7"/>
  <c r="H11" i="7" s="1"/>
  <c r="E12" i="7"/>
  <c r="H12" i="7" s="1"/>
  <c r="H13" i="7"/>
  <c r="H14" i="7"/>
  <c r="H15" i="7"/>
  <c r="H16" i="7"/>
  <c r="H17" i="7"/>
  <c r="C19" i="7"/>
  <c r="C29" i="7" s="1"/>
  <c r="D19" i="7"/>
  <c r="D29" i="7" s="1"/>
  <c r="F19" i="7"/>
  <c r="G19" i="7"/>
  <c r="E20" i="7"/>
  <c r="H20" i="7" s="1"/>
  <c r="E21" i="7"/>
  <c r="H21" i="7" s="1"/>
  <c r="E22" i="7"/>
  <c r="H22" i="7" s="1"/>
  <c r="H23" i="7"/>
  <c r="H24" i="7"/>
  <c r="H25" i="7"/>
  <c r="H26" i="7"/>
  <c r="H27" i="7"/>
  <c r="H28" i="7"/>
  <c r="D11" i="6"/>
  <c r="E11" i="6"/>
  <c r="G11" i="6"/>
  <c r="H11" i="6"/>
  <c r="F12" i="6"/>
  <c r="F13" i="6"/>
  <c r="I13" i="6"/>
  <c r="F14" i="6"/>
  <c r="I14" i="6" s="1"/>
  <c r="F15" i="6"/>
  <c r="I15" i="6" s="1"/>
  <c r="F16" i="6"/>
  <c r="I16" i="6" s="1"/>
  <c r="F17" i="6"/>
  <c r="I17" i="6" s="1"/>
  <c r="F18" i="6"/>
  <c r="I18" i="6" s="1"/>
  <c r="D19" i="6"/>
  <c r="E19" i="6"/>
  <c r="G19" i="6"/>
  <c r="H19" i="6"/>
  <c r="F20" i="6"/>
  <c r="F21" i="6"/>
  <c r="I21" i="6"/>
  <c r="F22" i="6"/>
  <c r="I22" i="6" s="1"/>
  <c r="F23" i="6"/>
  <c r="I23" i="6" s="1"/>
  <c r="F24" i="6"/>
  <c r="I24" i="6" s="1"/>
  <c r="F25" i="6"/>
  <c r="I25" i="6" s="1"/>
  <c r="F26" i="6"/>
  <c r="I26" i="6" s="1"/>
  <c r="F27" i="6"/>
  <c r="I27" i="6" s="1"/>
  <c r="F28" i="6"/>
  <c r="I28" i="6" s="1"/>
  <c r="D29" i="6"/>
  <c r="E29" i="6"/>
  <c r="G29" i="6"/>
  <c r="H29" i="6"/>
  <c r="F30" i="6"/>
  <c r="I30" i="6"/>
  <c r="F31" i="6"/>
  <c r="I31" i="6" s="1"/>
  <c r="F32" i="6"/>
  <c r="I32" i="6" s="1"/>
  <c r="F33" i="6"/>
  <c r="I33" i="6" s="1"/>
  <c r="F34" i="6"/>
  <c r="I34" i="6" s="1"/>
  <c r="F35" i="6"/>
  <c r="I35" i="6" s="1"/>
  <c r="F36" i="6"/>
  <c r="I36" i="6"/>
  <c r="F37" i="6"/>
  <c r="I37" i="6" s="1"/>
  <c r="F38" i="6"/>
  <c r="I38" i="6" s="1"/>
  <c r="D39" i="6"/>
  <c r="E39" i="6"/>
  <c r="G39" i="6"/>
  <c r="H39" i="6"/>
  <c r="F40" i="6"/>
  <c r="F41" i="6"/>
  <c r="I41" i="6" s="1"/>
  <c r="F42" i="6"/>
  <c r="I42" i="6" s="1"/>
  <c r="F43" i="6"/>
  <c r="I43" i="6" s="1"/>
  <c r="F44" i="6"/>
  <c r="I44" i="6" s="1"/>
  <c r="F45" i="6"/>
  <c r="I45" i="6" s="1"/>
  <c r="F46" i="6"/>
  <c r="I46" i="6" s="1"/>
  <c r="F47" i="6"/>
  <c r="I47" i="6"/>
  <c r="F48" i="6"/>
  <c r="I48" i="6" s="1"/>
  <c r="D49" i="6"/>
  <c r="E49" i="6"/>
  <c r="G49" i="6"/>
  <c r="H49" i="6"/>
  <c r="F50" i="6"/>
  <c r="I50" i="6" s="1"/>
  <c r="F51" i="6"/>
  <c r="I51" i="6" s="1"/>
  <c r="F52" i="6"/>
  <c r="I52" i="6" s="1"/>
  <c r="F53" i="6"/>
  <c r="I53" i="6" s="1"/>
  <c r="F54" i="6"/>
  <c r="I54" i="6" s="1"/>
  <c r="F55" i="6"/>
  <c r="I55" i="6" s="1"/>
  <c r="F56" i="6"/>
  <c r="I56" i="6" s="1"/>
  <c r="F57" i="6"/>
  <c r="I57" i="6" s="1"/>
  <c r="F58" i="6"/>
  <c r="I58" i="6" s="1"/>
  <c r="D59" i="6"/>
  <c r="E59" i="6"/>
  <c r="G59" i="6"/>
  <c r="H59" i="6"/>
  <c r="F60" i="6"/>
  <c r="F61" i="6"/>
  <c r="I61" i="6" s="1"/>
  <c r="F62" i="6"/>
  <c r="I62" i="6" s="1"/>
  <c r="D63" i="6"/>
  <c r="E63" i="6"/>
  <c r="G63" i="6"/>
  <c r="H63" i="6"/>
  <c r="F64" i="6"/>
  <c r="I64" i="6" s="1"/>
  <c r="F65" i="6"/>
  <c r="I65" i="6" s="1"/>
  <c r="F66" i="6"/>
  <c r="I66" i="6"/>
  <c r="F67" i="6"/>
  <c r="I67" i="6" s="1"/>
  <c r="F68" i="6"/>
  <c r="I68" i="6" s="1"/>
  <c r="F69" i="6"/>
  <c r="I69" i="6" s="1"/>
  <c r="F70" i="6"/>
  <c r="I70" i="6" s="1"/>
  <c r="F71" i="6"/>
  <c r="I71" i="6" s="1"/>
  <c r="D72" i="6"/>
  <c r="E72" i="6"/>
  <c r="G72" i="6"/>
  <c r="H72" i="6"/>
  <c r="F73" i="6"/>
  <c r="I73" i="6" s="1"/>
  <c r="F74" i="6"/>
  <c r="I74" i="6" s="1"/>
  <c r="F75" i="6"/>
  <c r="I75" i="6" s="1"/>
  <c r="D76" i="6"/>
  <c r="E76" i="6"/>
  <c r="G76" i="6"/>
  <c r="H76" i="6"/>
  <c r="F77" i="6"/>
  <c r="F78" i="6"/>
  <c r="I78" i="6" s="1"/>
  <c r="F79" i="6"/>
  <c r="I79" i="6" s="1"/>
  <c r="F80" i="6"/>
  <c r="I80" i="6" s="1"/>
  <c r="F81" i="6"/>
  <c r="I81" i="6" s="1"/>
  <c r="F82" i="6"/>
  <c r="I82" i="6" s="1"/>
  <c r="F83" i="6"/>
  <c r="I83" i="6" s="1"/>
  <c r="D86" i="6"/>
  <c r="E86" i="6"/>
  <c r="G86" i="6"/>
  <c r="H86" i="6"/>
  <c r="F87" i="6"/>
  <c r="F88" i="6"/>
  <c r="I88" i="6" s="1"/>
  <c r="F89" i="6"/>
  <c r="I89" i="6" s="1"/>
  <c r="F90" i="6"/>
  <c r="I90" i="6"/>
  <c r="F91" i="6"/>
  <c r="I91" i="6" s="1"/>
  <c r="F92" i="6"/>
  <c r="I92" i="6" s="1"/>
  <c r="F93" i="6"/>
  <c r="I93" i="6" s="1"/>
  <c r="D94" i="6"/>
  <c r="E94" i="6"/>
  <c r="G94" i="6"/>
  <c r="H94" i="6"/>
  <c r="F95" i="6"/>
  <c r="F96" i="6"/>
  <c r="I96" i="6" s="1"/>
  <c r="F97" i="6"/>
  <c r="I97" i="6" s="1"/>
  <c r="F98" i="6"/>
  <c r="I98" i="6" s="1"/>
  <c r="F99" i="6"/>
  <c r="I99" i="6" s="1"/>
  <c r="F100" i="6"/>
  <c r="I100" i="6" s="1"/>
  <c r="F101" i="6"/>
  <c r="I101" i="6" s="1"/>
  <c r="F102" i="6"/>
  <c r="I102" i="6" s="1"/>
  <c r="F103" i="6"/>
  <c r="I103" i="6" s="1"/>
  <c r="D104" i="6"/>
  <c r="E104" i="6"/>
  <c r="G104" i="6"/>
  <c r="H104" i="6"/>
  <c r="F105" i="6"/>
  <c r="F106" i="6"/>
  <c r="I106" i="6" s="1"/>
  <c r="F107" i="6"/>
  <c r="I107" i="6" s="1"/>
  <c r="F108" i="6"/>
  <c r="I108" i="6" s="1"/>
  <c r="F109" i="6"/>
  <c r="I109" i="6" s="1"/>
  <c r="F110" i="6"/>
  <c r="I110" i="6" s="1"/>
  <c r="F111" i="6"/>
  <c r="I111" i="6" s="1"/>
  <c r="F112" i="6"/>
  <c r="I112" i="6" s="1"/>
  <c r="F113" i="6"/>
  <c r="I113" i="6" s="1"/>
  <c r="D114" i="6"/>
  <c r="E114" i="6"/>
  <c r="G114" i="6"/>
  <c r="H114" i="6"/>
  <c r="F115" i="6"/>
  <c r="F116" i="6"/>
  <c r="I116" i="6" s="1"/>
  <c r="F117" i="6"/>
  <c r="I117" i="6" s="1"/>
  <c r="F118" i="6"/>
  <c r="I118" i="6"/>
  <c r="F119" i="6"/>
  <c r="I119" i="6" s="1"/>
  <c r="F120" i="6"/>
  <c r="I120" i="6" s="1"/>
  <c r="F121" i="6"/>
  <c r="I121" i="6" s="1"/>
  <c r="F122" i="6"/>
  <c r="I122" i="6" s="1"/>
  <c r="F123" i="6"/>
  <c r="I123" i="6" s="1"/>
  <c r="D124" i="6"/>
  <c r="E124" i="6"/>
  <c r="G124" i="6"/>
  <c r="H124" i="6"/>
  <c r="F125" i="6"/>
  <c r="F126" i="6"/>
  <c r="I126" i="6" s="1"/>
  <c r="F127" i="6"/>
  <c r="I127" i="6" s="1"/>
  <c r="F128" i="6"/>
  <c r="I128" i="6" s="1"/>
  <c r="F129" i="6"/>
  <c r="I129" i="6" s="1"/>
  <c r="F130" i="6"/>
  <c r="I130" i="6"/>
  <c r="F131" i="6"/>
  <c r="I131" i="6" s="1"/>
  <c r="F132" i="6"/>
  <c r="I132" i="6" s="1"/>
  <c r="F133" i="6"/>
  <c r="I133" i="6" s="1"/>
  <c r="D134" i="6"/>
  <c r="E134" i="6"/>
  <c r="G134" i="6"/>
  <c r="H134" i="6"/>
  <c r="F135" i="6"/>
  <c r="F136" i="6"/>
  <c r="I136" i="6" s="1"/>
  <c r="F137" i="6"/>
  <c r="I137" i="6" s="1"/>
  <c r="D138" i="6"/>
  <c r="E138" i="6"/>
  <c r="G138" i="6"/>
  <c r="H138" i="6"/>
  <c r="F139" i="6"/>
  <c r="F140" i="6"/>
  <c r="I140" i="6" s="1"/>
  <c r="F141" i="6"/>
  <c r="I141" i="6" s="1"/>
  <c r="F142" i="6"/>
  <c r="I142" i="6" s="1"/>
  <c r="F143" i="6"/>
  <c r="I143" i="6" s="1"/>
  <c r="F144" i="6"/>
  <c r="I144" i="6" s="1"/>
  <c r="F145" i="6"/>
  <c r="I145" i="6" s="1"/>
  <c r="F146" i="6"/>
  <c r="I146" i="6" s="1"/>
  <c r="D147" i="6"/>
  <c r="E147" i="6"/>
  <c r="G147" i="6"/>
  <c r="H147" i="6"/>
  <c r="F148" i="6"/>
  <c r="I148" i="6" s="1"/>
  <c r="F149" i="6"/>
  <c r="I149" i="6" s="1"/>
  <c r="F150" i="6"/>
  <c r="I150" i="6" s="1"/>
  <c r="D151" i="6"/>
  <c r="E151" i="6"/>
  <c r="G151" i="6"/>
  <c r="H151" i="6"/>
  <c r="F152" i="6"/>
  <c r="I152" i="6"/>
  <c r="F153" i="6"/>
  <c r="I153" i="6" s="1"/>
  <c r="F154" i="6"/>
  <c r="I154" i="6" s="1"/>
  <c r="F155" i="6"/>
  <c r="I155" i="6" s="1"/>
  <c r="F156" i="6"/>
  <c r="I156" i="6" s="1"/>
  <c r="F157" i="6"/>
  <c r="I157" i="6" s="1"/>
  <c r="F158" i="6"/>
  <c r="I158" i="6" s="1"/>
  <c r="E10" i="5"/>
  <c r="H10" i="5"/>
  <c r="E11" i="5"/>
  <c r="H11" i="5"/>
  <c r="E12" i="5"/>
  <c r="H12" i="5"/>
  <c r="E13" i="5"/>
  <c r="H13" i="5"/>
  <c r="E14" i="5"/>
  <c r="H14" i="5"/>
  <c r="E15" i="5"/>
  <c r="H15" i="5"/>
  <c r="E16" i="5"/>
  <c r="H16" i="5"/>
  <c r="C17" i="5"/>
  <c r="D17" i="5"/>
  <c r="F17" i="5"/>
  <c r="G17" i="5"/>
  <c r="E18" i="5"/>
  <c r="H18" i="5"/>
  <c r="E19" i="5"/>
  <c r="H19" i="5"/>
  <c r="E20" i="5"/>
  <c r="H20" i="5"/>
  <c r="E21" i="5"/>
  <c r="H21" i="5"/>
  <c r="E22" i="5"/>
  <c r="H22" i="5"/>
  <c r="E23" i="5"/>
  <c r="H23" i="5"/>
  <c r="E24" i="5"/>
  <c r="H24" i="5"/>
  <c r="E25" i="5"/>
  <c r="H25" i="5"/>
  <c r="E26" i="5"/>
  <c r="H26" i="5"/>
  <c r="E27" i="5"/>
  <c r="H27" i="5"/>
  <c r="E28" i="5"/>
  <c r="H28" i="5"/>
  <c r="C29" i="5"/>
  <c r="C42" i="5" s="1"/>
  <c r="C72" i="5" s="1"/>
  <c r="D29" i="5"/>
  <c r="F29" i="5"/>
  <c r="G29" i="5"/>
  <c r="E30" i="5"/>
  <c r="H30" i="5"/>
  <c r="E31" i="5"/>
  <c r="H31" i="5"/>
  <c r="E32" i="5"/>
  <c r="H32" i="5"/>
  <c r="E33" i="5"/>
  <c r="H33" i="5"/>
  <c r="E34" i="5"/>
  <c r="H34" i="5"/>
  <c r="E35" i="5"/>
  <c r="H35" i="5"/>
  <c r="C36" i="5"/>
  <c r="D36" i="5"/>
  <c r="F36" i="5"/>
  <c r="G36" i="5"/>
  <c r="G42" i="5" s="1"/>
  <c r="G72" i="5" s="1"/>
  <c r="E37" i="5"/>
  <c r="E36" i="5" s="1"/>
  <c r="H37" i="5"/>
  <c r="H36" i="5" s="1"/>
  <c r="C38" i="5"/>
  <c r="D38" i="5"/>
  <c r="F38" i="5"/>
  <c r="G38" i="5"/>
  <c r="E39" i="5"/>
  <c r="H39" i="5"/>
  <c r="H38" i="5" s="1"/>
  <c r="E40" i="5"/>
  <c r="H40" i="5"/>
  <c r="D42" i="5"/>
  <c r="D72" i="5" s="1"/>
  <c r="C47" i="5"/>
  <c r="D47" i="5"/>
  <c r="F47" i="5"/>
  <c r="G47" i="5"/>
  <c r="E48" i="5"/>
  <c r="H48" i="5"/>
  <c r="E49" i="5"/>
  <c r="H49" i="5"/>
  <c r="E50" i="5"/>
  <c r="H50" i="5"/>
  <c r="E51" i="5"/>
  <c r="H51" i="5"/>
  <c r="E52" i="5"/>
  <c r="H52" i="5"/>
  <c r="E53" i="5"/>
  <c r="H53" i="5"/>
  <c r="E54" i="5"/>
  <c r="H54" i="5"/>
  <c r="E55" i="5"/>
  <c r="H55" i="5"/>
  <c r="C56" i="5"/>
  <c r="D56" i="5"/>
  <c r="F56" i="5"/>
  <c r="G56" i="5"/>
  <c r="E57" i="5"/>
  <c r="H57" i="5"/>
  <c r="E58" i="5"/>
  <c r="H58" i="5"/>
  <c r="E59" i="5"/>
  <c r="H59" i="5"/>
  <c r="E60" i="5"/>
  <c r="H60" i="5"/>
  <c r="C61" i="5"/>
  <c r="D61" i="5"/>
  <c r="F61" i="5"/>
  <c r="G61" i="5"/>
  <c r="E62" i="5"/>
  <c r="H62" i="5"/>
  <c r="E63" i="5"/>
  <c r="H63" i="5"/>
  <c r="E64" i="5"/>
  <c r="H64" i="5"/>
  <c r="E65" i="5"/>
  <c r="H65" i="5"/>
  <c r="C67" i="5"/>
  <c r="D67" i="5"/>
  <c r="G67" i="5"/>
  <c r="C69" i="5"/>
  <c r="D69" i="5"/>
  <c r="F69" i="5"/>
  <c r="G69" i="5"/>
  <c r="E70" i="5"/>
  <c r="E69" i="5" s="1"/>
  <c r="H70" i="5"/>
  <c r="H69" i="5" s="1"/>
  <c r="E75" i="5"/>
  <c r="E77" i="5" s="1"/>
  <c r="H75" i="5"/>
  <c r="E76" i="5"/>
  <c r="H76" i="5"/>
  <c r="H77" i="5" s="1"/>
  <c r="C77" i="5"/>
  <c r="D77" i="5"/>
  <c r="F77" i="5"/>
  <c r="G77" i="5"/>
  <c r="C14" i="4"/>
  <c r="D14" i="4"/>
  <c r="E14" i="4"/>
  <c r="C18" i="4"/>
  <c r="D18" i="4"/>
  <c r="E18" i="4"/>
  <c r="C31" i="4"/>
  <c r="D31" i="4"/>
  <c r="E31" i="4"/>
  <c r="C41" i="4"/>
  <c r="C48" i="4" s="1"/>
  <c r="C12" i="4" s="1"/>
  <c r="C9" i="4" s="1"/>
  <c r="C22" i="4" s="1"/>
  <c r="C24" i="4" s="1"/>
  <c r="C26" i="4" s="1"/>
  <c r="C35" i="4" s="1"/>
  <c r="D41" i="4"/>
  <c r="E41" i="4"/>
  <c r="C44" i="4"/>
  <c r="D44" i="4"/>
  <c r="D48" i="4" s="1"/>
  <c r="D12" i="4" s="1"/>
  <c r="D9" i="4" s="1"/>
  <c r="D22" i="4" s="1"/>
  <c r="D24" i="4" s="1"/>
  <c r="D26" i="4" s="1"/>
  <c r="D35" i="4" s="1"/>
  <c r="E44" i="4"/>
  <c r="E48" i="4" s="1"/>
  <c r="E12" i="4" s="1"/>
  <c r="E9" i="4" s="1"/>
  <c r="E22" i="4" s="1"/>
  <c r="E24" i="4" s="1"/>
  <c r="E26" i="4" s="1"/>
  <c r="E35" i="4" s="1"/>
  <c r="C54" i="4"/>
  <c r="D54" i="4"/>
  <c r="E54" i="4"/>
  <c r="C56" i="4"/>
  <c r="D56" i="4"/>
  <c r="E56" i="4"/>
  <c r="C57" i="4"/>
  <c r="D57" i="4"/>
  <c r="E57" i="4"/>
  <c r="C58" i="4"/>
  <c r="D58" i="4"/>
  <c r="E58" i="4"/>
  <c r="C60" i="4"/>
  <c r="D60" i="4"/>
  <c r="E60" i="4"/>
  <c r="D62" i="4"/>
  <c r="E62" i="4"/>
  <c r="E64" i="4"/>
  <c r="E66" i="4" s="1"/>
  <c r="C72" i="4"/>
  <c r="D72" i="4"/>
  <c r="E72" i="4"/>
  <c r="C74" i="4"/>
  <c r="D74" i="4"/>
  <c r="C75" i="4"/>
  <c r="D75" i="4"/>
  <c r="E75" i="4"/>
  <c r="E74" i="4" s="1"/>
  <c r="E82" i="4" s="1"/>
  <c r="E84" i="4" s="1"/>
  <c r="C76" i="4"/>
  <c r="D76" i="4"/>
  <c r="E76" i="4"/>
  <c r="C78" i="4"/>
  <c r="D78" i="4"/>
  <c r="E78" i="4"/>
  <c r="D80" i="4"/>
  <c r="E80" i="4"/>
  <c r="C9" i="3"/>
  <c r="D9" i="3"/>
  <c r="E9" i="3"/>
  <c r="F9" i="3"/>
  <c r="F21" i="3" s="1"/>
  <c r="G9" i="3"/>
  <c r="H9" i="3"/>
  <c r="I9" i="3"/>
  <c r="J9" i="3"/>
  <c r="J21" i="3" s="1"/>
  <c r="K9" i="3"/>
  <c r="L10" i="3"/>
  <c r="L11" i="3"/>
  <c r="L12" i="3"/>
  <c r="L13" i="3"/>
  <c r="L14" i="3"/>
  <c r="C15" i="3"/>
  <c r="D15" i="3"/>
  <c r="D21" i="3" s="1"/>
  <c r="E15" i="3"/>
  <c r="F15" i="3"/>
  <c r="G15" i="3"/>
  <c r="H15" i="3"/>
  <c r="H21" i="3" s="1"/>
  <c r="I15" i="3"/>
  <c r="J15" i="3"/>
  <c r="K15" i="3"/>
  <c r="L16" i="3"/>
  <c r="L15" i="3" s="1"/>
  <c r="L17" i="3"/>
  <c r="L18" i="3"/>
  <c r="L19" i="3"/>
  <c r="L20" i="3"/>
  <c r="G36" i="2"/>
  <c r="F36" i="2"/>
  <c r="E36" i="2"/>
  <c r="D36" i="2"/>
  <c r="C36" i="2"/>
  <c r="G29" i="2"/>
  <c r="G28" i="2"/>
  <c r="G27" i="2"/>
  <c r="I26" i="2"/>
  <c r="H26" i="2"/>
  <c r="F26" i="2"/>
  <c r="E26" i="2"/>
  <c r="D26" i="2"/>
  <c r="C26" i="2"/>
  <c r="G24" i="2"/>
  <c r="G23" i="2"/>
  <c r="G22" i="2"/>
  <c r="I21" i="2"/>
  <c r="H21" i="2"/>
  <c r="F21" i="2"/>
  <c r="E21" i="2"/>
  <c r="D21" i="2"/>
  <c r="C21" i="2"/>
  <c r="G17" i="2"/>
  <c r="I13" i="2"/>
  <c r="H13" i="2"/>
  <c r="G13" i="2"/>
  <c r="F13" i="2"/>
  <c r="E13" i="2"/>
  <c r="D13" i="2"/>
  <c r="C13" i="2"/>
  <c r="I9" i="2"/>
  <c r="H9" i="2"/>
  <c r="G9" i="2"/>
  <c r="F9" i="2"/>
  <c r="F8" i="2" s="1"/>
  <c r="F19" i="2" s="1"/>
  <c r="E9" i="2"/>
  <c r="D9" i="2"/>
  <c r="C9" i="2"/>
  <c r="I8" i="2"/>
  <c r="I19" i="2" s="1"/>
  <c r="E8" i="2"/>
  <c r="E19" i="2" s="1"/>
  <c r="I49" i="6" l="1"/>
  <c r="G10" i="6"/>
  <c r="I29" i="6"/>
  <c r="F67" i="5"/>
  <c r="H29" i="5"/>
  <c r="F124" i="6"/>
  <c r="I124" i="6" s="1"/>
  <c r="E85" i="6"/>
  <c r="F76" i="6"/>
  <c r="I76" i="6" s="1"/>
  <c r="F59" i="6"/>
  <c r="I59" i="6" s="1"/>
  <c r="F39" i="6"/>
  <c r="F11" i="6"/>
  <c r="D10" i="6"/>
  <c r="D79" i="8"/>
  <c r="G79" i="8" s="1"/>
  <c r="E11" i="8"/>
  <c r="E12" i="9"/>
  <c r="E28" i="9"/>
  <c r="H28" i="9" s="1"/>
  <c r="E9" i="9"/>
  <c r="G8" i="2"/>
  <c r="G19" i="2" s="1"/>
  <c r="D8" i="2"/>
  <c r="D19" i="2" s="1"/>
  <c r="H8" i="2"/>
  <c r="H19" i="2" s="1"/>
  <c r="G21" i="2"/>
  <c r="K21" i="3"/>
  <c r="G21" i="3"/>
  <c r="C21" i="3"/>
  <c r="I21" i="3"/>
  <c r="E21" i="3"/>
  <c r="H61" i="5"/>
  <c r="H47" i="5"/>
  <c r="H67" i="5" s="1"/>
  <c r="E38" i="5"/>
  <c r="F42" i="5"/>
  <c r="E17" i="5"/>
  <c r="G85" i="6"/>
  <c r="F114" i="6"/>
  <c r="I114" i="6" s="1"/>
  <c r="F86" i="6"/>
  <c r="I86" i="6" s="1"/>
  <c r="D85" i="6"/>
  <c r="H10" i="6"/>
  <c r="D68" i="8"/>
  <c r="G68" i="8" s="1"/>
  <c r="E48" i="8"/>
  <c r="D42" i="8"/>
  <c r="G42" i="8" s="1"/>
  <c r="C11" i="8"/>
  <c r="C8" i="2"/>
  <c r="C19" i="2" s="1"/>
  <c r="G26" i="2"/>
  <c r="L9" i="3"/>
  <c r="D64" i="4"/>
  <c r="D66" i="4" s="1"/>
  <c r="C64" i="4"/>
  <c r="C66" i="4" s="1"/>
  <c r="E61" i="5"/>
  <c r="E67" i="5" s="1"/>
  <c r="E56" i="5"/>
  <c r="E47" i="5"/>
  <c r="H17" i="5"/>
  <c r="H42" i="5" s="1"/>
  <c r="H72" i="5" s="1"/>
  <c r="F151" i="6"/>
  <c r="I151" i="6" s="1"/>
  <c r="F104" i="6"/>
  <c r="I104" i="6" s="1"/>
  <c r="H85" i="6"/>
  <c r="F72" i="6"/>
  <c r="I72" i="6" s="1"/>
  <c r="F63" i="6"/>
  <c r="I63" i="6" s="1"/>
  <c r="F49" i="6"/>
  <c r="F29" i="6"/>
  <c r="E9" i="7"/>
  <c r="C48" i="8"/>
  <c r="D22" i="8"/>
  <c r="G22" i="8" s="1"/>
  <c r="D12" i="8"/>
  <c r="B11" i="8"/>
  <c r="B85" i="8" s="1"/>
  <c r="D82" i="4"/>
  <c r="D84" i="4" s="1"/>
  <c r="C82" i="4"/>
  <c r="C84" i="4" s="1"/>
  <c r="H56" i="5"/>
  <c r="E29" i="5"/>
  <c r="F147" i="6"/>
  <c r="I147" i="6" s="1"/>
  <c r="F138" i="6"/>
  <c r="I138" i="6" s="1"/>
  <c r="F134" i="6"/>
  <c r="I134" i="6" s="1"/>
  <c r="F94" i="6"/>
  <c r="I94" i="6" s="1"/>
  <c r="I77" i="6"/>
  <c r="I60" i="6"/>
  <c r="I40" i="6"/>
  <c r="I39" i="6" s="1"/>
  <c r="F19" i="6"/>
  <c r="I12" i="6"/>
  <c r="I11" i="6" s="1"/>
  <c r="E10" i="6"/>
  <c r="E160" i="6" s="1"/>
  <c r="D59" i="8"/>
  <c r="G59" i="8" s="1"/>
  <c r="B48" i="8"/>
  <c r="D49" i="8"/>
  <c r="D48" i="8" s="1"/>
  <c r="G48" i="8" s="1"/>
  <c r="D31" i="8"/>
  <c r="G31" i="8" s="1"/>
  <c r="F11" i="8"/>
  <c r="F85" i="8" s="1"/>
  <c r="D32" i="9"/>
  <c r="H12" i="9"/>
  <c r="H9" i="9" s="1"/>
  <c r="H14" i="9"/>
  <c r="H18" i="9"/>
  <c r="H23" i="9"/>
  <c r="C85" i="8"/>
  <c r="G12" i="8"/>
  <c r="G11" i="8" s="1"/>
  <c r="G80" i="8"/>
  <c r="G69" i="8"/>
  <c r="G60" i="8"/>
  <c r="G13" i="8"/>
  <c r="H9" i="7"/>
  <c r="H19" i="7"/>
  <c r="E19" i="7"/>
  <c r="E29" i="7" s="1"/>
  <c r="I139" i="6"/>
  <c r="I135" i="6"/>
  <c r="I125" i="6"/>
  <c r="I115" i="6"/>
  <c r="I105" i="6"/>
  <c r="I95" i="6"/>
  <c r="I87" i="6"/>
  <c r="I20" i="6"/>
  <c r="I19" i="6" s="1"/>
  <c r="F72" i="5"/>
  <c r="E42" i="5"/>
  <c r="L21" i="3"/>
  <c r="C38" i="1"/>
  <c r="G75" i="1"/>
  <c r="F75" i="1"/>
  <c r="G68" i="1"/>
  <c r="F68" i="1"/>
  <c r="F79" i="1" s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F47" i="1" s="1"/>
  <c r="F59" i="1" s="1"/>
  <c r="F81" i="1" s="1"/>
  <c r="G9" i="1"/>
  <c r="F9" i="1"/>
  <c r="D60" i="1"/>
  <c r="C60" i="1"/>
  <c r="D41" i="1"/>
  <c r="C41" i="1"/>
  <c r="D38" i="1"/>
  <c r="D31" i="1"/>
  <c r="D47" i="1" s="1"/>
  <c r="D62" i="1" s="1"/>
  <c r="C31" i="1"/>
  <c r="D25" i="1"/>
  <c r="C25" i="1"/>
  <c r="C17" i="1"/>
  <c r="D17" i="1"/>
  <c r="D9" i="1"/>
  <c r="C9" i="1"/>
  <c r="C47" i="1" s="1"/>
  <c r="G79" i="1"/>
  <c r="G47" i="1"/>
  <c r="G59" i="1"/>
  <c r="G160" i="6" l="1"/>
  <c r="F10" i="6"/>
  <c r="D160" i="6"/>
  <c r="I10" i="6"/>
  <c r="D11" i="8"/>
  <c r="D85" i="8" s="1"/>
  <c r="I85" i="6"/>
  <c r="G49" i="8"/>
  <c r="E21" i="9"/>
  <c r="H21" i="9" s="1"/>
  <c r="G81" i="1"/>
  <c r="C62" i="1"/>
  <c r="F85" i="6"/>
  <c r="F160" i="6" s="1"/>
  <c r="H160" i="6"/>
  <c r="E85" i="8"/>
  <c r="H32" i="9"/>
  <c r="G85" i="8"/>
  <c r="H29" i="7"/>
  <c r="E72" i="5"/>
  <c r="I160" i="6" l="1"/>
  <c r="E32" i="9"/>
</calcChain>
</file>

<file path=xl/sharedStrings.xml><?xml version="1.0" encoding="utf-8"?>
<sst xmlns="http://schemas.openxmlformats.org/spreadsheetml/2006/main" count="662" uniqueCount="451">
  <si>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</si>
  <si>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</si>
  <si>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</si>
  <si>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</si>
  <si>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</si>
  <si>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</si>
  <si>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</si>
  <si>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</si>
  <si>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</si>
  <si>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</si>
  <si>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</si>
  <si>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</si>
  <si>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</si>
  <si>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</si>
  <si>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</si>
  <si>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</si>
  <si>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</si>
  <si>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</si>
  <si>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</si>
  <si>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</si>
  <si>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</si>
  <si>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</si>
  <si>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</si>
  <si>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</si>
  <si>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</si>
  <si>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</si>
  <si>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</si>
  <si>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</si>
  <si>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</si>
  <si>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</si>
  <si>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</si>
  <si>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</si>
  <si>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</si>
  <si>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</si>
  <si>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</si>
  <si>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</si>
  <si>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</si>
  <si>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</si>
  <si>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</si>
  <si>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</si>
  <si>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</si>
  <si>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</si>
  <si>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</si>
  <si>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</si>
  <si>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</si>
  <si>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</si>
  <si>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</si>
  <si>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</si>
  <si>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</si>
  <si>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</si>
  <si>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</si>
  <si>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</si>
  <si>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</si>
  <si>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</si>
  <si>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</si>
  <si>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</si>
  <si>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</si>
  <si>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</si>
  <si>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</si>
  <si>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</si>
  <si>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</si>
  <si>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</si>
  <si>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</si>
  <si>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</si>
  <si>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</si>
  <si>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</si>
  <si>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</si>
  <si>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</si>
  <si>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</si>
  <si>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</si>
  <si>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</si>
  <si>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</si>
  <si>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</si>
  <si>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</si>
  <si>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</si>
  <si>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</si>
  <si>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</si>
  <si>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</si>
  <si>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</si>
  <si>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</si>
  <si>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</si>
  <si>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</si>
  <si>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</si>
  <si>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</si>
  <si>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</si>
  <si>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</si>
  <si>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</si>
  <si>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</si>
  <si>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</si>
  <si>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</si>
  <si>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</si>
  <si>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</si>
  <si>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</si>
  <si>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</si>
  <si>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</si>
  <si>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</si>
  <si>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</si>
  <si>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</si>
  <si>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</si>
  <si>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</si>
  <si>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</si>
  <si>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</si>
  <si>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</si>
  <si>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</si>
  <si>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</si>
  <si>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</si>
  <si>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</si>
  <si>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</si>
  <si>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</si>
  <si>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</si>
  <si>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</si>
  <si>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</si>
  <si>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</si>
  <si>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</si>
  <si>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</si>
  <si>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</si>
  <si>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</si>
  <si>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</si>
  <si>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</si>
  <si>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</si>
  <si>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Tlaxcalteca de la Infraestructura Fisica Educativa (a)</t>
  </si>
  <si>
    <t>Al 31 de diciembre de 2021 y al 30 de Junio de 2022 (b)</t>
  </si>
  <si>
    <t>2022 (d)</t>
  </si>
  <si>
    <t>31 de diciembre de 2021 (e)</t>
  </si>
  <si>
    <t>Informe Analítico de la Deuda Pública y Otros Pasivos - LDF</t>
  </si>
  <si>
    <t>Del 1 de Enero al 30 de Junio de 2022 (b)</t>
  </si>
  <si>
    <t>Denominación de la Deuda Pública y Otros Pasivos</t>
  </si>
  <si>
    <t>Saldo al 31 de diciembre de 2021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</si>
  <si>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</si>
  <si>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</si>
  <si>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</si>
  <si>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</si>
  <si>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</si>
  <si>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</si>
  <si>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</si>
  <si>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</si>
  <si>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</si>
  <si>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</si>
  <si>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</si>
  <si>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</si>
  <si>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</si>
  <si>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</si>
  <si>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</si>
  <si>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</si>
  <si>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</si>
  <si>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</si>
  <si>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</si>
  <si>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</si>
  <si>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</si>
  <si>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</si>
  <si>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</si>
  <si>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</si>
  <si>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</si>
  <si>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</si>
  <si>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</si>
  <si>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</si>
  <si>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</si>
  <si>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</si>
  <si>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</si>
  <si>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</si>
  <si>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</si>
  <si>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</si>
  <si>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</si>
  <si>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</si>
  <si>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</si>
  <si>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</si>
  <si>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</si>
  <si>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</si>
  <si>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</si>
  <si>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</si>
  <si>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</si>
  <si>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</si>
  <si>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</si>
  <si>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</si>
  <si>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</si>
  <si>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</si>
  <si>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</si>
  <si>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</si>
  <si>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</si>
  <si>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</si>
  <si>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</si>
  <si>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</si>
  <si>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</si>
  <si>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</si>
  <si>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</si>
  <si>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</si>
  <si>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(m = g – l)</t>
  </si>
  <si>
    <t>(l)</t>
  </si>
  <si>
    <t>(k)</t>
  </si>
  <si>
    <t>(h)</t>
  </si>
  <si>
    <t>Saldo pendiente por pagar de la inversión al XX de XXXX de 20XN</t>
  </si>
  <si>
    <t>Monto pagado de la inversión actualizado al XX de XXXX de 20XN</t>
  </si>
  <si>
    <t>Monto pagado de la inversión al XX de XXXX de 20XN</t>
  </si>
  <si>
    <t>Monto promedio mensual del pago de la contraprestación correspondiente al pago de inversión</t>
  </si>
  <si>
    <t>Monto promedio mensual del pago de la contraprestación</t>
  </si>
  <si>
    <t>Plazo pactado</t>
  </si>
  <si>
    <t>Monto de la inversión pactado</t>
  </si>
  <si>
    <t>Fecha de vencimiento</t>
  </si>
  <si>
    <t>Fecha de inicio de operación del proyecto</t>
  </si>
  <si>
    <t>Fecha del Contrato</t>
  </si>
  <si>
    <t>Denominación de las Obligaciones Diferentes de Financiamiento</t>
  </si>
  <si>
    <t>Informe Analítico de Obligaciones Diferentes de Financiamientos – LDF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</si>
  <si>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</si>
  <si>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</si>
  <si>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</si>
  <si>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</si>
  <si>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</si>
  <si>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</si>
  <si>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</si>
  <si>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</si>
  <si>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Pagado</t>
  </si>
  <si>
    <t>Recaudado/</t>
  </si>
  <si>
    <t>Devengado</t>
  </si>
  <si>
    <t>Estimado/ 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</si>
  <si>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</si>
  <si>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</si>
  <si>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</si>
  <si>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</si>
  <si>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</si>
  <si>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</si>
  <si>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</si>
  <si>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</si>
  <si>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</si>
  <si>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Aprobado</t>
  </si>
  <si>
    <t>Estimado/</t>
  </si>
  <si>
    <t>A3. Financiamiento Neto (A3 = F – G )</t>
  </si>
  <si>
    <t>G. Amortización de la Deuda (G = G1 + G2)</t>
  </si>
  <si>
    <t>F. Financiamiento (F = F1 + F2)</t>
  </si>
  <si>
    <t>IV. Balance Primario (IV = III -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</si>
  <si>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</si>
  <si>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</si>
  <si>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</si>
  <si>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III. Balance Presupuestario sin Financiamiento Neto y sin Remanentes del Ejercicio Anterior (III= II - C)</t>
  </si>
  <si>
    <t>II. Balance Presupuestario sin Financiamiento Neto (II = I - A3)</t>
  </si>
  <si>
    <t>I. Balance Presupuestario (I = A – B + C)</t>
  </si>
  <si>
    <t>C. Remanentes del Ejercicio Anterior ( C = C1 + C2 )</t>
  </si>
  <si>
    <t xml:space="preserve">B2. Gasto Etiquetado (sin incluir Amortización de la Deuda Pública) 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</si>
  <si>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</si>
  <si>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A3. Financiamiento Neto</t>
  </si>
  <si>
    <t>A1. Ingresos de Libre Disposición</t>
  </si>
  <si>
    <t>A. Ingresos Totales (A = A1+A2+A3)</t>
  </si>
  <si>
    <t xml:space="preserve">Pagado </t>
  </si>
  <si>
    <t>Aprobado (d)</t>
  </si>
  <si>
    <t>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</si>
  <si>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</si>
  <si>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</si>
  <si>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</si>
  <si>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</si>
  <si>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</si>
  <si>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</si>
  <si>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</si>
  <si>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</si>
  <si>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</si>
  <si>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 Transferencias, Asignaciones, Subsidios y Subvenciones,
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</si>
  <si>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</si>
  <si>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</si>
  <si>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</si>
  <si>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</si>
  <si>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</si>
  <si>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</si>
  <si>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</si>
  <si>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</si>
  <si>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</si>
  <si>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</si>
  <si>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</si>
  <si>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</si>
  <si>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</si>
  <si>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</si>
  <si>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</si>
  <si>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</si>
  <si>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</si>
  <si>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</si>
  <si>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</si>
  <si>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</si>
  <si>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</si>
  <si>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</si>
  <si>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</si>
  <si>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</si>
  <si>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</si>
  <si>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</si>
  <si>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</si>
  <si>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</si>
  <si>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</si>
  <si>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</si>
  <si>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</si>
  <si>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</si>
  <si>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</si>
  <si>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</si>
  <si>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</si>
  <si>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</si>
  <si>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</si>
  <si>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</si>
  <si>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</si>
  <si>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</si>
  <si>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</si>
  <si>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</si>
  <si>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</si>
  <si>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  (H=h1+h2+h3+h4+h5+h6+h7+h8+h9+h10+h11)</t>
  </si>
  <si>
    <t>G. Ingresos por Ventas de Bienes y Prestación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</si>
  <si>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</si>
  <si>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</si>
  <si>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</si>
  <si>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</si>
  <si>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</si>
  <si>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</si>
  <si>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</si>
  <si>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</si>
  <si>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Modificado</t>
  </si>
  <si>
    <t>Ampliaciones/ (Reducciones)</t>
  </si>
  <si>
    <t>Estimado (d)</t>
  </si>
  <si>
    <t>Diferencia (e)</t>
  </si>
  <si>
    <t>Ingreso</t>
  </si>
  <si>
    <t>Estado Analítico de Ingresos Detallado - LDF</t>
  </si>
  <si>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</si>
  <si>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</si>
  <si>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</si>
  <si>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</si>
  <si>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</si>
  <si>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</si>
  <si>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</si>
  <si>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</si>
  <si>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</si>
  <si>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</si>
  <si>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</si>
  <si>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</si>
  <si>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</si>
  <si>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</si>
  <si>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</si>
  <si>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>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</si>
  <si>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</si>
  <si>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</si>
  <si>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</si>
  <si>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</si>
  <si>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</si>
  <si>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</si>
  <si>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</si>
  <si>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</si>
  <si>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</si>
  <si>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</si>
  <si>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</si>
  <si>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</si>
  <si>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</si>
  <si>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</si>
  <si>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</si>
  <si>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</si>
  <si>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</si>
  <si>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</si>
  <si>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</si>
  <si>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</si>
  <si>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</si>
  <si>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</si>
  <si>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</si>
  <si>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</si>
  <si>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</si>
  <si>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</si>
  <si>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</si>
  <si>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</si>
  <si>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</si>
  <si>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</si>
  <si>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</si>
  <si>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</si>
  <si>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</si>
  <si>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</si>
  <si>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</si>
  <si>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</si>
  <si>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</si>
  <si>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</si>
  <si>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</si>
  <si>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</si>
  <si>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</si>
  <si>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</si>
  <si>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</si>
  <si>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</si>
  <si>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</si>
  <si>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</si>
  <si>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</si>
  <si>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</si>
  <si>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</si>
  <si>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</si>
  <si>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</si>
  <si>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</si>
  <si>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</si>
  <si>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</si>
  <si>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</si>
  <si>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</si>
  <si>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</si>
  <si>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</si>
  <si>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</si>
  <si>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</si>
  <si>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Modificado </t>
  </si>
  <si>
    <t xml:space="preserve">Ampliaciones/ (Reducciones) </t>
  </si>
  <si>
    <t>Subejercicio (e)</t>
  </si>
  <si>
    <t>Egresos</t>
  </si>
  <si>
    <t xml:space="preserve">Clasificación por Objeto del Gasto (Capítulo y Concepto) </t>
  </si>
  <si>
    <t>Estado Analítico del Ejercicio del Presupuesto de Egresos Detallado - LDF</t>
  </si>
  <si>
    <t>UNIDAD TÉCNICA</t>
  </si>
  <si>
    <t>UNIDAD ADMINISTRATIVA</t>
  </si>
  <si>
    <t>UNIDAD GENERAL</t>
  </si>
  <si>
    <t>II. Gasto Etiquetado     (II=A+B+C+D+E+F+G+H)</t>
  </si>
  <si>
    <t>I. Gasto No Etiquetado  (I=A+B+C+D+E+F+G+H)</t>
  </si>
  <si>
    <t>Clasificación Administrativa</t>
  </si>
  <si>
    <t>d4) Adeudos de Ejercicios Fiscales Anteriores</t>
  </si>
  <si>
    <t>d3) Saneamiento del Sistema Financiero</t>
  </si>
  <si>
    <t>d2) Transferencias, Participaciones y Aportaciones Entre Diferentes Niveles y Ordenes de Gobierno</t>
  </si>
  <si>
    <t>d1) Transacciones de la Deuda Publica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</si>
  <si>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</si>
  <si>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</si>
  <si>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</si>
  <si>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</si>
  <si>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</si>
  <si>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</si>
  <si>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</si>
  <si>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</si>
  <si>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</si>
  <si>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</si>
  <si>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</si>
  <si>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</si>
  <si>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</si>
  <si>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</si>
  <si>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</si>
  <si>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</si>
  <si>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</si>
  <si>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</si>
  <si>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</si>
  <si>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</si>
  <si>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</si>
  <si>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</si>
  <si>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</si>
  <si>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</si>
  <si>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</si>
  <si>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</si>
  <si>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</si>
  <si>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</si>
  <si>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</si>
  <si>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</si>
  <si>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Clasificación Funcional (Finalidad y Función)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</si>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</sst>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justify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left" vertical="center" wrapText="1" indent="2"/>
    </xf>
    <xf numFmtId="164" fontId="5" fillId="0" borderId="4" xfId="0" applyNumberFormat="1" applyFont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justify" vertical="center"/>
    </xf>
    <xf numFmtId="164" fontId="7" fillId="0" borderId="3" xfId="0" applyNumberFormat="1" applyFont="1" applyBorder="1" applyAlignment="1">
      <alignment horizontal="justify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164" fontId="5" fillId="0" borderId="0" xfId="0" applyNumberFormat="1" applyFont="1"/>
    <xf numFmtId="164" fontId="7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indent="1"/>
    </xf>
    <xf numFmtId="164" fontId="2" fillId="0" borderId="4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left" vertical="center" indent="1"/>
    </xf>
    <xf numFmtId="164" fontId="2" fillId="3" borderId="4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left" vertical="center" indent="5"/>
    </xf>
    <xf numFmtId="164" fontId="2" fillId="0" borderId="3" xfId="0" applyNumberFormat="1" applyFont="1" applyBorder="1" applyAlignment="1">
      <alignment horizontal="left" vertical="center" wrapText="1" indent="1"/>
    </xf>
    <xf numFmtId="164" fontId="2" fillId="0" borderId="14" xfId="0" applyNumberFormat="1" applyFont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3" xfId="0" applyNumberFormat="1" applyFont="1" applyBorder="1" applyAlignment="1">
      <alignment horizontal="justify" vertical="center"/>
    </xf>
    <xf numFmtId="164" fontId="3" fillId="0" borderId="2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left" vertical="center" wrapText="1" indent="5"/>
    </xf>
    <xf numFmtId="164" fontId="2" fillId="0" borderId="14" xfId="0" applyNumberFormat="1" applyFont="1" applyBorder="1" applyAlignment="1">
      <alignment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right"/>
    </xf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justify" vertical="center"/>
    </xf>
    <xf numFmtId="164" fontId="2" fillId="0" borderId="3" xfId="0" applyNumberFormat="1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left" vertical="center" indent="1"/>
    </xf>
    <xf numFmtId="164" fontId="2" fillId="0" borderId="3" xfId="0" applyNumberFormat="1" applyFont="1" applyBorder="1" applyAlignment="1">
      <alignment horizontal="left" vertical="center" wrapText="1" indent="3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left" vertical="center" indent="3"/>
    </xf>
    <xf numFmtId="164" fontId="2" fillId="0" borderId="17" xfId="0" applyNumberFormat="1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/>
    <xf numFmtId="0" fontId="2" fillId="0" borderId="8" xfId="0" applyFont="1" applyBorder="1" applyAlignment="1">
      <alignment horizontal="left" vertical="center" indent="3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indent="2"/>
    </xf>
    <xf numFmtId="164" fontId="2" fillId="0" borderId="1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left" vertical="top" wrapText="1"/>
    </xf>
    <xf numFmtId="164" fontId="3" fillId="2" borderId="5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1914525</xdr:colOff>
      <xdr:row>90</xdr:row>
      <xdr:rowOff>76200</xdr:rowOff>
    </xdr:from>
    <xdr:to>
      <xdr:col>5</xdr:col>
      <xdr:colOff>238125</xdr:colOff>
      <xdr:row>94</xdr:row>
      <xdr:rowOff>28575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1D8339F0-2B10-4227-8A4E-06FAA3D36070}"/>
            </a:ext>
          </a:extLst>
        </xdr:cNvPr>
        <xdr:cNvGrpSpPr>
          <a:grpSpLocks/>
        </xdr:cNvGrpSpPr>
      </xdr:nvGrpSpPr>
      <xdr:grpSpPr bwMode="auto">
        <a:xfrm>
          <a:off x="2000250" y="16468725"/>
          <a:ext cx="8029575" cy="600075"/>
          <a:chOff x="395287" y="7286629"/>
          <a:chExt cx="8003382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8BE8E62D-4634-61E1-D94B-03BE3D76F4D6}"/>
              </a:ext>
            </a:extLst>
          </xdr:cNvPr>
          <xdr:cNvGrpSpPr>
            <a:grpSpLocks/>
          </xdr:cNvGrpSpPr>
        </xdr:nvGrpSpPr>
        <xdr:grpSpPr bwMode="auto">
          <a:xfrm>
            <a:off x="395287" y="7286629"/>
            <a:ext cx="8003382" cy="952496"/>
            <a:chOff x="787675" y="15821857"/>
            <a:chExt cx="9899789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7DC1631D-3D82-2633-C968-45B8E304B06B}"/>
                </a:ext>
              </a:extLst>
            </xdr:cNvPr>
            <xdr:cNvSpPr txBox="1"/>
          </xdr:nvSpPr>
          <xdr:spPr>
            <a:xfrm>
              <a:off x="787675" y="1582185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C.P. Jaime Fernández</a:t>
              </a:r>
              <a:r>
                <a:rPr lang="es-MX" sz="1200" u="none" baseline="0">
                  <a:latin typeface="Arial Narrow" panose="020B0606020202030204" pitchFamily="34" charset="0"/>
                </a:rPr>
                <a:t> Hernández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F8AFC099-D158-14BA-17DA-2FA4B095D18B}"/>
                </a:ext>
              </a:extLst>
            </xdr:cNvPr>
            <xdr:cNvSpPr txBox="1"/>
          </xdr:nvSpPr>
          <xdr:spPr>
            <a:xfrm>
              <a:off x="5825646" y="1583687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Lic.</a:t>
              </a:r>
              <a:r>
                <a:rPr lang="es-MX" sz="1200" baseline="0">
                  <a:latin typeface="Arial Narrow" panose="020B0606020202030204" pitchFamily="34" charset="0"/>
                </a:rPr>
                <a:t> Miguel Piedras Díaz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747109AD-C4E6-2A1C-1441-1B463F5DF8F7}"/>
              </a:ext>
            </a:extLst>
          </xdr:cNvPr>
          <xdr:cNvCxnSpPr/>
        </xdr:nvCxnSpPr>
        <xdr:spPr>
          <a:xfrm flipV="1">
            <a:off x="1249741" y="7649485"/>
            <a:ext cx="215512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748F67C-05F3-2A1C-72A6-621BBED92514}"/>
              </a:ext>
            </a:extLst>
          </xdr:cNvPr>
          <xdr:cNvCxnSpPr/>
        </xdr:nvCxnSpPr>
        <xdr:spPr>
          <a:xfrm>
            <a:off x="5389094" y="7649485"/>
            <a:ext cx="21456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46</xdr:row>
      <xdr:rowOff>114300</xdr:rowOff>
    </xdr:from>
    <xdr:to>
      <xdr:col>8</xdr:col>
      <xdr:colOff>304800</xdr:colOff>
      <xdr:row>50</xdr:row>
      <xdr:rowOff>66675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2C950338-310D-4176-B887-6A501B8CAC5F}"/>
            </a:ext>
          </a:extLst>
        </xdr:cNvPr>
        <xdr:cNvGrpSpPr>
          <a:grpSpLocks/>
        </xdr:cNvGrpSpPr>
      </xdr:nvGrpSpPr>
      <xdr:grpSpPr bwMode="auto">
        <a:xfrm>
          <a:off x="1152525" y="9058275"/>
          <a:ext cx="8029575" cy="600075"/>
          <a:chOff x="395287" y="7286629"/>
          <a:chExt cx="8003382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85E8E973-541E-5410-4735-06A9EA647145}"/>
              </a:ext>
            </a:extLst>
          </xdr:cNvPr>
          <xdr:cNvGrpSpPr>
            <a:grpSpLocks/>
          </xdr:cNvGrpSpPr>
        </xdr:nvGrpSpPr>
        <xdr:grpSpPr bwMode="auto">
          <a:xfrm>
            <a:off x="395287" y="7286629"/>
            <a:ext cx="8003382" cy="952496"/>
            <a:chOff x="787675" y="15821857"/>
            <a:chExt cx="9899789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8EE9BB8-2666-1D2A-1094-8DC4D5C5366E}"/>
                </a:ext>
              </a:extLst>
            </xdr:cNvPr>
            <xdr:cNvSpPr txBox="1"/>
          </xdr:nvSpPr>
          <xdr:spPr>
            <a:xfrm>
              <a:off x="787675" y="1582185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C.P. Jaime Fernández</a:t>
              </a:r>
              <a:r>
                <a:rPr lang="es-MX" sz="1200" u="none" baseline="0">
                  <a:latin typeface="Arial Narrow" panose="020B0606020202030204" pitchFamily="34" charset="0"/>
                </a:rPr>
                <a:t> Hernández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E0FEC9F-CD2C-5412-6925-B8012626B66C}"/>
                </a:ext>
              </a:extLst>
            </xdr:cNvPr>
            <xdr:cNvSpPr txBox="1"/>
          </xdr:nvSpPr>
          <xdr:spPr>
            <a:xfrm>
              <a:off x="5825646" y="1583687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Lic.</a:t>
              </a:r>
              <a:r>
                <a:rPr lang="es-MX" sz="1200" baseline="0">
                  <a:latin typeface="Arial Narrow" panose="020B0606020202030204" pitchFamily="34" charset="0"/>
                </a:rPr>
                <a:t> Miguel Piedras Díaz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D9A58C48-085E-6B39-98A2-E5D4AECFBB60}"/>
              </a:ext>
            </a:extLst>
          </xdr:cNvPr>
          <xdr:cNvCxnSpPr/>
        </xdr:nvCxnSpPr>
        <xdr:spPr>
          <a:xfrm flipV="1">
            <a:off x="1249741" y="7649485"/>
            <a:ext cx="215512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7F399A7-3869-E973-3F20-C3BFFFDBBB12}"/>
              </a:ext>
            </a:extLst>
          </xdr:cNvPr>
          <xdr:cNvCxnSpPr/>
        </xdr:nvCxnSpPr>
        <xdr:spPr>
          <a:xfrm>
            <a:off x="5389094" y="7649485"/>
            <a:ext cx="21456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29</xdr:row>
      <xdr:rowOff>19050</xdr:rowOff>
    </xdr:from>
    <xdr:to>
      <xdr:col>10</xdr:col>
      <xdr:colOff>257175</xdr:colOff>
      <xdr:row>32</xdr:row>
      <xdr:rowOff>47625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3915987E-0B67-4843-A007-F8579018BE13}"/>
            </a:ext>
          </a:extLst>
        </xdr:cNvPr>
        <xdr:cNvGrpSpPr>
          <a:grpSpLocks/>
        </xdr:cNvGrpSpPr>
      </xdr:nvGrpSpPr>
      <xdr:grpSpPr bwMode="auto">
        <a:xfrm>
          <a:off x="2438400" y="7143750"/>
          <a:ext cx="8029575" cy="600075"/>
          <a:chOff x="395287" y="7286629"/>
          <a:chExt cx="8003382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1FF88C47-7C24-6E53-41E5-8331655D480E}"/>
              </a:ext>
            </a:extLst>
          </xdr:cNvPr>
          <xdr:cNvGrpSpPr>
            <a:grpSpLocks/>
          </xdr:cNvGrpSpPr>
        </xdr:nvGrpSpPr>
        <xdr:grpSpPr bwMode="auto">
          <a:xfrm>
            <a:off x="395287" y="7286629"/>
            <a:ext cx="8003382" cy="952496"/>
            <a:chOff x="787675" y="15821857"/>
            <a:chExt cx="9899789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B891F7F-8893-18AF-9F94-F939DD9D68D9}"/>
                </a:ext>
              </a:extLst>
            </xdr:cNvPr>
            <xdr:cNvSpPr txBox="1"/>
          </xdr:nvSpPr>
          <xdr:spPr>
            <a:xfrm>
              <a:off x="787675" y="1582185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C.P. Jaime Fernández</a:t>
              </a:r>
              <a:r>
                <a:rPr lang="es-MX" sz="1200" u="none" baseline="0">
                  <a:latin typeface="Arial Narrow" panose="020B0606020202030204" pitchFamily="34" charset="0"/>
                </a:rPr>
                <a:t> Hernández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CF3D0EBE-40DF-B14C-24DC-59488AC62295}"/>
                </a:ext>
              </a:extLst>
            </xdr:cNvPr>
            <xdr:cNvSpPr txBox="1"/>
          </xdr:nvSpPr>
          <xdr:spPr>
            <a:xfrm>
              <a:off x="5825646" y="1583687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Lic.</a:t>
              </a:r>
              <a:r>
                <a:rPr lang="es-MX" sz="1200" baseline="0">
                  <a:latin typeface="Arial Narrow" panose="020B0606020202030204" pitchFamily="34" charset="0"/>
                </a:rPr>
                <a:t> Miguel Piedras Díaz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0070710C-A5E5-BE8C-B6BA-CEEE242A7105}"/>
              </a:ext>
            </a:extLst>
          </xdr:cNvPr>
          <xdr:cNvCxnSpPr/>
        </xdr:nvCxnSpPr>
        <xdr:spPr>
          <a:xfrm flipV="1">
            <a:off x="1249741" y="7649485"/>
            <a:ext cx="215512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8F762A6-8A9A-D6A4-FE23-B72589508283}"/>
              </a:ext>
            </a:extLst>
          </xdr:cNvPr>
          <xdr:cNvCxnSpPr/>
        </xdr:nvCxnSpPr>
        <xdr:spPr>
          <a:xfrm>
            <a:off x="5389094" y="7649485"/>
            <a:ext cx="21456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91</xdr:row>
      <xdr:rowOff>66675</xdr:rowOff>
    </xdr:from>
    <xdr:to>
      <xdr:col>4</xdr:col>
      <xdr:colOff>1057275</xdr:colOff>
      <xdr:row>95</xdr:row>
      <xdr:rowOff>19050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25143EA6-AB58-4459-AE1C-5DACBE761E4B}"/>
            </a:ext>
          </a:extLst>
        </xdr:cNvPr>
        <xdr:cNvGrpSpPr>
          <a:grpSpLocks/>
        </xdr:cNvGrpSpPr>
      </xdr:nvGrpSpPr>
      <xdr:grpSpPr bwMode="auto">
        <a:xfrm>
          <a:off x="381000" y="16706850"/>
          <a:ext cx="8029575" cy="600075"/>
          <a:chOff x="395287" y="7286629"/>
          <a:chExt cx="8003382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D003EA00-6ED6-BDCC-21E1-E440AC5D9BE0}"/>
              </a:ext>
            </a:extLst>
          </xdr:cNvPr>
          <xdr:cNvGrpSpPr>
            <a:grpSpLocks/>
          </xdr:cNvGrpSpPr>
        </xdr:nvGrpSpPr>
        <xdr:grpSpPr bwMode="auto">
          <a:xfrm>
            <a:off x="395287" y="7286629"/>
            <a:ext cx="8003382" cy="952496"/>
            <a:chOff x="787675" y="15821857"/>
            <a:chExt cx="9899789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607D2D2-1532-BA3B-C8E8-15B7F43A5A91}"/>
                </a:ext>
              </a:extLst>
            </xdr:cNvPr>
            <xdr:cNvSpPr txBox="1"/>
          </xdr:nvSpPr>
          <xdr:spPr>
            <a:xfrm>
              <a:off x="787675" y="1582185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C.P. Jaime Fernández</a:t>
              </a:r>
              <a:r>
                <a:rPr lang="es-MX" sz="1200" u="none" baseline="0">
                  <a:latin typeface="Arial Narrow" panose="020B0606020202030204" pitchFamily="34" charset="0"/>
                </a:rPr>
                <a:t> Hernández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F501B2A1-1051-31F6-F3A2-F82423B0B0C1}"/>
                </a:ext>
              </a:extLst>
            </xdr:cNvPr>
            <xdr:cNvSpPr txBox="1"/>
          </xdr:nvSpPr>
          <xdr:spPr>
            <a:xfrm>
              <a:off x="5825646" y="1583687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Lic.</a:t>
              </a:r>
              <a:r>
                <a:rPr lang="es-MX" sz="1200" baseline="0">
                  <a:latin typeface="Arial Narrow" panose="020B0606020202030204" pitchFamily="34" charset="0"/>
                </a:rPr>
                <a:t> Miguel Piedras Díaz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2112E43-68F8-9F55-F808-C89CA1A8A491}"/>
              </a:ext>
            </a:extLst>
          </xdr:cNvPr>
          <xdr:cNvCxnSpPr/>
        </xdr:nvCxnSpPr>
        <xdr:spPr>
          <a:xfrm flipV="1">
            <a:off x="1249741" y="7649485"/>
            <a:ext cx="215512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1699715-8CD3-C02A-FEEF-DB5A2C874D1E}"/>
              </a:ext>
            </a:extLst>
          </xdr:cNvPr>
          <xdr:cNvCxnSpPr/>
        </xdr:nvCxnSpPr>
        <xdr:spPr>
          <a:xfrm>
            <a:off x="5389094" y="7649485"/>
            <a:ext cx="21456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84</xdr:row>
      <xdr:rowOff>114300</xdr:rowOff>
    </xdr:from>
    <xdr:to>
      <xdr:col>7</xdr:col>
      <xdr:colOff>333375</xdr:colOff>
      <xdr:row>88</xdr:row>
      <xdr:rowOff>66675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CBAA0552-5C99-40F1-9BAC-1A3BE1E19FFE}"/>
            </a:ext>
          </a:extLst>
        </xdr:cNvPr>
        <xdr:cNvGrpSpPr>
          <a:grpSpLocks/>
        </xdr:cNvGrpSpPr>
      </xdr:nvGrpSpPr>
      <xdr:grpSpPr bwMode="auto">
        <a:xfrm>
          <a:off x="333375" y="17659350"/>
          <a:ext cx="8029575" cy="600075"/>
          <a:chOff x="395287" y="7286629"/>
          <a:chExt cx="8003382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D5CC053E-5D62-1601-E61B-DD900E46A961}"/>
              </a:ext>
            </a:extLst>
          </xdr:cNvPr>
          <xdr:cNvGrpSpPr>
            <a:grpSpLocks/>
          </xdr:cNvGrpSpPr>
        </xdr:nvGrpSpPr>
        <xdr:grpSpPr bwMode="auto">
          <a:xfrm>
            <a:off x="395287" y="7286629"/>
            <a:ext cx="8003382" cy="952496"/>
            <a:chOff x="787675" y="15821857"/>
            <a:chExt cx="9899789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81076025-3B83-EB79-6C31-88A8EB84EE2D}"/>
                </a:ext>
              </a:extLst>
            </xdr:cNvPr>
            <xdr:cNvSpPr txBox="1"/>
          </xdr:nvSpPr>
          <xdr:spPr>
            <a:xfrm>
              <a:off x="787675" y="1582185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C.P. Jaime Fernández</a:t>
              </a:r>
              <a:r>
                <a:rPr lang="es-MX" sz="1200" u="none" baseline="0">
                  <a:latin typeface="Arial Narrow" panose="020B0606020202030204" pitchFamily="34" charset="0"/>
                </a:rPr>
                <a:t> Hernández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516E4A0-739D-E4AC-2FEF-36109B8ECDF9}"/>
                </a:ext>
              </a:extLst>
            </xdr:cNvPr>
            <xdr:cNvSpPr txBox="1"/>
          </xdr:nvSpPr>
          <xdr:spPr>
            <a:xfrm>
              <a:off x="5825646" y="1583687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Lic.</a:t>
              </a:r>
              <a:r>
                <a:rPr lang="es-MX" sz="1200" baseline="0">
                  <a:latin typeface="Arial Narrow" panose="020B0606020202030204" pitchFamily="34" charset="0"/>
                </a:rPr>
                <a:t> Miguel Piedras Díaz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D6D8D0B8-88C0-AC95-375C-F62A1020CF80}"/>
              </a:ext>
            </a:extLst>
          </xdr:cNvPr>
          <xdr:cNvCxnSpPr/>
        </xdr:nvCxnSpPr>
        <xdr:spPr>
          <a:xfrm flipV="1">
            <a:off x="1249741" y="7649485"/>
            <a:ext cx="215512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F0D4E1D-A8E2-B0FE-9329-301CF043A1F3}"/>
              </a:ext>
            </a:extLst>
          </xdr:cNvPr>
          <xdr:cNvCxnSpPr/>
        </xdr:nvCxnSpPr>
        <xdr:spPr>
          <a:xfrm>
            <a:off x="5389094" y="7649485"/>
            <a:ext cx="21456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168</xdr:row>
      <xdr:rowOff>28575</xdr:rowOff>
    </xdr:from>
    <xdr:to>
      <xdr:col>8</xdr:col>
      <xdr:colOff>209550</xdr:colOff>
      <xdr:row>171</xdr:row>
      <xdr:rowOff>142875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C7953314-4746-4189-BAA7-DFC306C74EE8}"/>
            </a:ext>
          </a:extLst>
        </xdr:cNvPr>
        <xdr:cNvGrpSpPr>
          <a:grpSpLocks/>
        </xdr:cNvGrpSpPr>
      </xdr:nvGrpSpPr>
      <xdr:grpSpPr bwMode="auto">
        <a:xfrm>
          <a:off x="1352550" y="27832050"/>
          <a:ext cx="8029575" cy="600075"/>
          <a:chOff x="395287" y="7286629"/>
          <a:chExt cx="8003382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5C2ABD74-53B8-57DF-CC52-921032D71C5B}"/>
              </a:ext>
            </a:extLst>
          </xdr:cNvPr>
          <xdr:cNvGrpSpPr>
            <a:grpSpLocks/>
          </xdr:cNvGrpSpPr>
        </xdr:nvGrpSpPr>
        <xdr:grpSpPr bwMode="auto">
          <a:xfrm>
            <a:off x="395287" y="7286629"/>
            <a:ext cx="8003382" cy="952496"/>
            <a:chOff x="787675" y="15821857"/>
            <a:chExt cx="9899789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4020013-769E-0937-C035-653A1302381E}"/>
                </a:ext>
              </a:extLst>
            </xdr:cNvPr>
            <xdr:cNvSpPr txBox="1"/>
          </xdr:nvSpPr>
          <xdr:spPr>
            <a:xfrm>
              <a:off x="787675" y="1582185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C.P. Jaime Fernández</a:t>
              </a:r>
              <a:r>
                <a:rPr lang="es-MX" sz="1200" u="none" baseline="0">
                  <a:latin typeface="Arial Narrow" panose="020B0606020202030204" pitchFamily="34" charset="0"/>
                </a:rPr>
                <a:t> Hernández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56C1D4A-35E3-3B1C-CF11-C1FE1E1D1D12}"/>
                </a:ext>
              </a:extLst>
            </xdr:cNvPr>
            <xdr:cNvSpPr txBox="1"/>
          </xdr:nvSpPr>
          <xdr:spPr>
            <a:xfrm>
              <a:off x="5825646" y="1583687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Lic.</a:t>
              </a:r>
              <a:r>
                <a:rPr lang="es-MX" sz="1200" baseline="0">
                  <a:latin typeface="Arial Narrow" panose="020B0606020202030204" pitchFamily="34" charset="0"/>
                </a:rPr>
                <a:t> Miguel Piedras Díaz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46113389-114A-167A-C5D2-B664A30A2659}"/>
              </a:ext>
            </a:extLst>
          </xdr:cNvPr>
          <xdr:cNvCxnSpPr/>
        </xdr:nvCxnSpPr>
        <xdr:spPr>
          <a:xfrm flipV="1">
            <a:off x="1249741" y="7649485"/>
            <a:ext cx="215512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CD5E3B37-8EDA-72CA-89E0-83505306C4D7}"/>
              </a:ext>
            </a:extLst>
          </xdr:cNvPr>
          <xdr:cNvCxnSpPr/>
        </xdr:nvCxnSpPr>
        <xdr:spPr>
          <a:xfrm>
            <a:off x="5389094" y="7649485"/>
            <a:ext cx="21456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36</xdr:row>
      <xdr:rowOff>114300</xdr:rowOff>
    </xdr:from>
    <xdr:to>
      <xdr:col>8</xdr:col>
      <xdr:colOff>9525</xdr:colOff>
      <xdr:row>40</xdr:row>
      <xdr:rowOff>66675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B8861E75-0E5C-4195-80FD-C3AA5E135967}"/>
            </a:ext>
          </a:extLst>
        </xdr:cNvPr>
        <xdr:cNvGrpSpPr>
          <a:grpSpLocks/>
        </xdr:cNvGrpSpPr>
      </xdr:nvGrpSpPr>
      <xdr:grpSpPr bwMode="auto">
        <a:xfrm>
          <a:off x="276225" y="6153150"/>
          <a:ext cx="8029575" cy="600075"/>
          <a:chOff x="395287" y="7286629"/>
          <a:chExt cx="8003382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B8DDCAA6-41E9-B119-8F68-59FC65A45F02}"/>
              </a:ext>
            </a:extLst>
          </xdr:cNvPr>
          <xdr:cNvGrpSpPr>
            <a:grpSpLocks/>
          </xdr:cNvGrpSpPr>
        </xdr:nvGrpSpPr>
        <xdr:grpSpPr bwMode="auto">
          <a:xfrm>
            <a:off x="395287" y="7286629"/>
            <a:ext cx="8003382" cy="952496"/>
            <a:chOff x="787675" y="15821857"/>
            <a:chExt cx="9899789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B1F0C69-A9C2-E447-FB05-9DE0C0832020}"/>
                </a:ext>
              </a:extLst>
            </xdr:cNvPr>
            <xdr:cNvSpPr txBox="1"/>
          </xdr:nvSpPr>
          <xdr:spPr>
            <a:xfrm>
              <a:off x="787675" y="1582185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C.P. Jaime Fernández</a:t>
              </a:r>
              <a:r>
                <a:rPr lang="es-MX" sz="1200" u="none" baseline="0">
                  <a:latin typeface="Arial Narrow" panose="020B0606020202030204" pitchFamily="34" charset="0"/>
                </a:rPr>
                <a:t> Hernández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FB9E9EB-3EB5-432F-5AA2-AC6B0A30CB0F}"/>
                </a:ext>
              </a:extLst>
            </xdr:cNvPr>
            <xdr:cNvSpPr txBox="1"/>
          </xdr:nvSpPr>
          <xdr:spPr>
            <a:xfrm>
              <a:off x="5825646" y="1583687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Lic.</a:t>
              </a:r>
              <a:r>
                <a:rPr lang="es-MX" sz="1200" baseline="0">
                  <a:latin typeface="Arial Narrow" panose="020B0606020202030204" pitchFamily="34" charset="0"/>
                </a:rPr>
                <a:t> Miguel Piedras Díaz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7525B37-1BBE-9C6D-5C48-D47234AB6C70}"/>
              </a:ext>
            </a:extLst>
          </xdr:cNvPr>
          <xdr:cNvCxnSpPr/>
        </xdr:nvCxnSpPr>
        <xdr:spPr>
          <a:xfrm flipV="1">
            <a:off x="1249741" y="7649485"/>
            <a:ext cx="215512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77F158D-B9A9-3096-52AC-2262CF969C3C}"/>
              </a:ext>
            </a:extLst>
          </xdr:cNvPr>
          <xdr:cNvCxnSpPr/>
        </xdr:nvCxnSpPr>
        <xdr:spPr>
          <a:xfrm>
            <a:off x="5389094" y="7649485"/>
            <a:ext cx="21456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92</xdr:row>
      <xdr:rowOff>66675</xdr:rowOff>
    </xdr:from>
    <xdr:to>
      <xdr:col>6</xdr:col>
      <xdr:colOff>495300</xdr:colOff>
      <xdr:row>96</xdr:row>
      <xdr:rowOff>19050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556F1699-9E76-47A5-9AD7-2F29CBB67165}"/>
            </a:ext>
          </a:extLst>
        </xdr:cNvPr>
        <xdr:cNvGrpSpPr>
          <a:grpSpLocks/>
        </xdr:cNvGrpSpPr>
      </xdr:nvGrpSpPr>
      <xdr:grpSpPr bwMode="auto">
        <a:xfrm>
          <a:off x="447675" y="15573375"/>
          <a:ext cx="8029575" cy="600075"/>
          <a:chOff x="395287" y="7286629"/>
          <a:chExt cx="8003382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912C4156-0458-36AF-7984-7CFC377AC8C3}"/>
              </a:ext>
            </a:extLst>
          </xdr:cNvPr>
          <xdr:cNvGrpSpPr>
            <a:grpSpLocks/>
          </xdr:cNvGrpSpPr>
        </xdr:nvGrpSpPr>
        <xdr:grpSpPr bwMode="auto">
          <a:xfrm>
            <a:off x="395287" y="7286629"/>
            <a:ext cx="8003382" cy="952496"/>
            <a:chOff x="787675" y="15821857"/>
            <a:chExt cx="9899789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1DC32BA-8561-4B32-8EE6-F34002FDA915}"/>
                </a:ext>
              </a:extLst>
            </xdr:cNvPr>
            <xdr:cNvSpPr txBox="1"/>
          </xdr:nvSpPr>
          <xdr:spPr>
            <a:xfrm>
              <a:off x="787675" y="1582185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C.P. Jaime Fernández</a:t>
              </a:r>
              <a:r>
                <a:rPr lang="es-MX" sz="1200" u="none" baseline="0">
                  <a:latin typeface="Arial Narrow" panose="020B0606020202030204" pitchFamily="34" charset="0"/>
                </a:rPr>
                <a:t> Hernández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300897A-EE32-FDC2-A213-7998E41E6CD2}"/>
                </a:ext>
              </a:extLst>
            </xdr:cNvPr>
            <xdr:cNvSpPr txBox="1"/>
          </xdr:nvSpPr>
          <xdr:spPr>
            <a:xfrm>
              <a:off x="5825646" y="1583687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Lic.</a:t>
              </a:r>
              <a:r>
                <a:rPr lang="es-MX" sz="1200" baseline="0">
                  <a:latin typeface="Arial Narrow" panose="020B0606020202030204" pitchFamily="34" charset="0"/>
                </a:rPr>
                <a:t> Miguel Piedras Díaz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6AF536AF-D169-3305-91F6-4B8235E12A7E}"/>
              </a:ext>
            </a:extLst>
          </xdr:cNvPr>
          <xdr:cNvCxnSpPr/>
        </xdr:nvCxnSpPr>
        <xdr:spPr>
          <a:xfrm flipV="1">
            <a:off x="1249741" y="7649485"/>
            <a:ext cx="215512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EFD19B1-8D31-4980-4FB9-01C483944034}"/>
              </a:ext>
            </a:extLst>
          </xdr:cNvPr>
          <xdr:cNvCxnSpPr/>
        </xdr:nvCxnSpPr>
        <xdr:spPr>
          <a:xfrm>
            <a:off x="5389094" y="7649485"/>
            <a:ext cx="21456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40</xdr:row>
      <xdr:rowOff>19050</xdr:rowOff>
    </xdr:from>
    <xdr:to>
      <xdr:col>7</xdr:col>
      <xdr:colOff>676275</xdr:colOff>
      <xdr:row>43</xdr:row>
      <xdr:rowOff>47625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E06A848E-0D31-4F3F-B695-FFECFD7F7E34}"/>
            </a:ext>
          </a:extLst>
        </xdr:cNvPr>
        <xdr:cNvGrpSpPr>
          <a:grpSpLocks/>
        </xdr:cNvGrpSpPr>
      </xdr:nvGrpSpPr>
      <xdr:grpSpPr bwMode="auto">
        <a:xfrm>
          <a:off x="238125" y="8086725"/>
          <a:ext cx="8029575" cy="600075"/>
          <a:chOff x="395287" y="7286629"/>
          <a:chExt cx="8003382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429088DC-4989-F072-386B-B4CA8DFE783F}"/>
              </a:ext>
            </a:extLst>
          </xdr:cNvPr>
          <xdr:cNvGrpSpPr>
            <a:grpSpLocks/>
          </xdr:cNvGrpSpPr>
        </xdr:nvGrpSpPr>
        <xdr:grpSpPr bwMode="auto">
          <a:xfrm>
            <a:off x="395287" y="7286629"/>
            <a:ext cx="8003382" cy="952496"/>
            <a:chOff x="787675" y="15821857"/>
            <a:chExt cx="9899789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4BE3086-F08A-7FA7-1950-65E75C266A6E}"/>
                </a:ext>
              </a:extLst>
            </xdr:cNvPr>
            <xdr:cNvSpPr txBox="1"/>
          </xdr:nvSpPr>
          <xdr:spPr>
            <a:xfrm>
              <a:off x="787675" y="1582185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C.P. Jaime Fernández</a:t>
              </a:r>
              <a:r>
                <a:rPr lang="es-MX" sz="1200" u="none" baseline="0">
                  <a:latin typeface="Arial Narrow" panose="020B0606020202030204" pitchFamily="34" charset="0"/>
                </a:rPr>
                <a:t> Hernández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997B15D-AA2A-7B41-231A-EECCFCD2A953}"/>
                </a:ext>
              </a:extLst>
            </xdr:cNvPr>
            <xdr:cNvSpPr txBox="1"/>
          </xdr:nvSpPr>
          <xdr:spPr>
            <a:xfrm>
              <a:off x="5825646" y="15836877"/>
              <a:ext cx="4861818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Lic.</a:t>
              </a:r>
              <a:r>
                <a:rPr lang="es-MX" sz="1200" baseline="0">
                  <a:latin typeface="Arial Narrow" panose="020B0606020202030204" pitchFamily="34" charset="0"/>
                </a:rPr>
                <a:t> Miguel Piedras Díaz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72C0345B-166B-688A-EE0B-E4EFD197ADAE}"/>
              </a:ext>
            </a:extLst>
          </xdr:cNvPr>
          <xdr:cNvCxnSpPr/>
        </xdr:nvCxnSpPr>
        <xdr:spPr>
          <a:xfrm flipV="1">
            <a:off x="1249741" y="7649485"/>
            <a:ext cx="215512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3EC73C7-F474-3E8D-2FFC-93940CA8F392}"/>
              </a:ext>
            </a:extLst>
          </xdr:cNvPr>
          <xdr:cNvCxnSpPr/>
        </xdr:nvCxnSpPr>
        <xdr:spPr>
          <a:xfrm>
            <a:off x="5389094" y="7649485"/>
            <a:ext cx="21456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zoomScaleNormal="100" workbookViewId="0">
      <pane ySplit="6" topLeftCell="A7" activePane="bottomLeft" state="frozen"/>
      <selection pane="bottomLeft" activeCell="B91" sqref="B91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46" t="s">
        <v>120</v>
      </c>
      <c r="C2" s="147"/>
      <c r="D2" s="147"/>
      <c r="E2" s="147"/>
      <c r="F2" s="147"/>
      <c r="G2" s="148"/>
    </row>
    <row r="3" spans="2:7" x14ac:dyDescent="0.2">
      <c r="B3" s="149" t="s">
        <v>0</v>
      </c>
      <c r="C3" s="150"/>
      <c r="D3" s="150"/>
      <c r="E3" s="150"/>
      <c r="F3" s="150"/>
      <c r="G3" s="151"/>
    </row>
    <row r="4" spans="2:7" x14ac:dyDescent="0.2">
      <c r="B4" s="149" t="s">
        <v>121</v>
      </c>
      <c r="C4" s="150"/>
      <c r="D4" s="150"/>
      <c r="E4" s="150"/>
      <c r="F4" s="150"/>
      <c r="G4" s="151"/>
    </row>
    <row r="5" spans="2:7" ht="13.5" thickBot="1" x14ac:dyDescent="0.25">
      <c r="B5" s="152" t="s">
        <v>1</v>
      </c>
      <c r="C5" s="153"/>
      <c r="D5" s="153"/>
      <c r="E5" s="153"/>
      <c r="F5" s="153"/>
      <c r="G5" s="154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132398493.05000001</v>
      </c>
      <c r="D9" s="9">
        <f>SUM(D10:D16)</f>
        <v>90585145.290000007</v>
      </c>
      <c r="E9" s="11" t="s">
        <v>8</v>
      </c>
      <c r="F9" s="9">
        <f>SUM(F10:F18)</f>
        <v>118511286.63</v>
      </c>
      <c r="G9" s="9">
        <f>SUM(G10:G18)</f>
        <v>159705726.59999996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388.46</v>
      </c>
      <c r="G10" s="9">
        <v>154242.22</v>
      </c>
    </row>
    <row r="11" spans="2:7" x14ac:dyDescent="0.2">
      <c r="B11" s="12" t="s">
        <v>11</v>
      </c>
      <c r="C11" s="9">
        <v>129023749.78</v>
      </c>
      <c r="D11" s="9">
        <v>89138845.170000002</v>
      </c>
      <c r="E11" s="13" t="s">
        <v>12</v>
      </c>
      <c r="F11" s="9">
        <v>0.2</v>
      </c>
      <c r="G11" s="9">
        <v>0.2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117872848</v>
      </c>
      <c r="G12" s="9">
        <v>158468232.75999999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7999.43</v>
      </c>
      <c r="D14" s="9">
        <v>-0.56999999999999995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3366743.84</v>
      </c>
      <c r="D15" s="9">
        <v>1446300.69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638049.97</v>
      </c>
      <c r="G16" s="9">
        <v>1083251.42</v>
      </c>
    </row>
    <row r="17" spans="2:7" x14ac:dyDescent="0.2">
      <c r="B17" s="10" t="s">
        <v>23</v>
      </c>
      <c r="C17" s="9">
        <f>SUM(C18:C24)</f>
        <v>24326440.680000003</v>
      </c>
      <c r="D17" s="9">
        <f>SUM(D18:D24)</f>
        <v>24326504.780000001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0.01</v>
      </c>
      <c r="D20" s="9">
        <v>0.01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24326440.670000002</v>
      </c>
      <c r="D24" s="9">
        <v>24326504.77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7859086.4200000009</v>
      </c>
      <c r="D25" s="9">
        <f>SUM(D26:D30)</f>
        <v>16243312.98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-0.01</v>
      </c>
      <c r="D26" s="9">
        <v>-0.01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-0.01</v>
      </c>
      <c r="D27" s="9">
        <v>-0.01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7859086.4400000004</v>
      </c>
      <c r="D29" s="9">
        <v>16243313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9487003.3200000003</v>
      </c>
      <c r="G31" s="9">
        <f>SUM(G32:G37)</f>
        <v>19454843.030000001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9487003.3200000003</v>
      </c>
      <c r="G33" s="9">
        <v>19454843.030000001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-0.02</v>
      </c>
      <c r="D37" s="9">
        <v>-0.02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5808365.2300000004</v>
      </c>
      <c r="D41" s="9">
        <f>SUM(D42:D45)</f>
        <v>17928199.640000001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5808365.2300000004</v>
      </c>
      <c r="D45" s="9">
        <v>17928199.640000001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170392385.35999998</v>
      </c>
      <c r="D47" s="9">
        <f>D9+D17+D25+D31+D37+D38+D41</f>
        <v>149083162.67000002</v>
      </c>
      <c r="E47" s="8" t="s">
        <v>82</v>
      </c>
      <c r="F47" s="9">
        <f>F9+F19+F23+F26+F27+F31+F38+F42</f>
        <v>127998289.94999999</v>
      </c>
      <c r="G47" s="9">
        <f>G9+G19+G23+G26+G27+G31+G38+G42</f>
        <v>179160569.62999997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111349099.61</v>
      </c>
      <c r="D52" s="9">
        <v>169134235.46000001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5601548</v>
      </c>
      <c r="D53" s="9">
        <v>5581247.5700000003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174944.24</v>
      </c>
      <c r="D54" s="9">
        <v>174944.24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127998289.94999999</v>
      </c>
      <c r="G59" s="9">
        <f>G47+G57</f>
        <v>179160569.62999997</v>
      </c>
    </row>
    <row r="60" spans="2:7" ht="25.5" x14ac:dyDescent="0.2">
      <c r="B60" s="6" t="s">
        <v>102</v>
      </c>
      <c r="C60" s="9">
        <f>SUM(C50:C58)</f>
        <v>117125591.84999999</v>
      </c>
      <c r="D60" s="9">
        <f>SUM(D50:D58)</f>
        <v>174890427.27000001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287517977.20999998</v>
      </c>
      <c r="D62" s="9">
        <f>D47+D60</f>
        <v>323973589.94000006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159519687.03999999</v>
      </c>
      <c r="G68" s="9">
        <f>SUM(G69:G73)</f>
        <v>144813020.18000001</v>
      </c>
    </row>
    <row r="69" spans="2:7" x14ac:dyDescent="0.2">
      <c r="B69" s="10"/>
      <c r="C69" s="9"/>
      <c r="D69" s="9"/>
      <c r="E69" s="11" t="s">
        <v>110</v>
      </c>
      <c r="F69" s="9">
        <v>85059669.980000004</v>
      </c>
      <c r="G69" s="9">
        <v>67223730.650000006</v>
      </c>
    </row>
    <row r="70" spans="2:7" x14ac:dyDescent="0.2">
      <c r="B70" s="10"/>
      <c r="C70" s="9"/>
      <c r="D70" s="9"/>
      <c r="E70" s="11" t="s">
        <v>111</v>
      </c>
      <c r="F70" s="9">
        <v>69425134.530000001</v>
      </c>
      <c r="G70" s="9">
        <v>72554407</v>
      </c>
    </row>
    <row r="71" spans="2:7" x14ac:dyDescent="0.2">
      <c r="B71" s="10"/>
      <c r="C71" s="9"/>
      <c r="D71" s="9"/>
      <c r="E71" s="11" t="s">
        <v>112</v>
      </c>
      <c r="F71" s="9">
        <v>241591.43</v>
      </c>
      <c r="G71" s="9">
        <v>241591.43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4793291.0999999996</v>
      </c>
      <c r="G73" s="9">
        <v>4793291.0999999996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159519687.03999999</v>
      </c>
      <c r="G79" s="9">
        <f>G63+G68+G75</f>
        <v>144813020.18000001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287517976.99000001</v>
      </c>
      <c r="G81" s="9">
        <f>G59+G79</f>
        <v>323973589.80999994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45" sqref="J45"/>
    </sheetView>
  </sheetViews>
  <sheetFormatPr baseColWidth="10" defaultRowHeight="12.75" x14ac:dyDescent="0.2"/>
  <cols>
    <col min="1" max="1" width="5" style="23" customWidth="1"/>
    <col min="2" max="2" width="43" style="23" customWidth="1"/>
    <col min="3" max="3" width="12.85546875" style="23" customWidth="1"/>
    <col min="4" max="4" width="13.28515625" style="23" customWidth="1"/>
    <col min="5" max="5" width="15" style="23" customWidth="1"/>
    <col min="6" max="6" width="16.5703125" style="23" customWidth="1"/>
    <col min="7" max="7" width="13.42578125" style="23" customWidth="1"/>
    <col min="8" max="8" width="14" style="23" customWidth="1"/>
    <col min="9" max="9" width="15" style="23" customWidth="1"/>
    <col min="10" max="16384" width="11.42578125" style="23"/>
  </cols>
  <sheetData>
    <row r="1" spans="2:9" ht="13.5" thickBot="1" x14ac:dyDescent="0.25"/>
    <row r="2" spans="2:9" ht="13.5" thickBot="1" x14ac:dyDescent="0.25">
      <c r="B2" s="157" t="s">
        <v>120</v>
      </c>
      <c r="C2" s="158"/>
      <c r="D2" s="158"/>
      <c r="E2" s="158"/>
      <c r="F2" s="158"/>
      <c r="G2" s="158"/>
      <c r="H2" s="158"/>
      <c r="I2" s="159"/>
    </row>
    <row r="3" spans="2:9" ht="13.5" thickBot="1" x14ac:dyDescent="0.25">
      <c r="B3" s="160" t="s">
        <v>124</v>
      </c>
      <c r="C3" s="161"/>
      <c r="D3" s="161"/>
      <c r="E3" s="161"/>
      <c r="F3" s="161"/>
      <c r="G3" s="161"/>
      <c r="H3" s="161"/>
      <c r="I3" s="162"/>
    </row>
    <row r="4" spans="2:9" ht="13.5" thickBot="1" x14ac:dyDescent="0.25">
      <c r="B4" s="160" t="s">
        <v>125</v>
      </c>
      <c r="C4" s="161"/>
      <c r="D4" s="161"/>
      <c r="E4" s="161"/>
      <c r="F4" s="161"/>
      <c r="G4" s="161"/>
      <c r="H4" s="161"/>
      <c r="I4" s="162"/>
    </row>
    <row r="5" spans="2:9" ht="13.5" thickBot="1" x14ac:dyDescent="0.25">
      <c r="B5" s="160" t="s">
        <v>1</v>
      </c>
      <c r="C5" s="161"/>
      <c r="D5" s="161"/>
      <c r="E5" s="161"/>
      <c r="F5" s="161"/>
      <c r="G5" s="161"/>
      <c r="H5" s="161"/>
      <c r="I5" s="162"/>
    </row>
    <row r="6" spans="2:9" ht="76.5" x14ac:dyDescent="0.2">
      <c r="B6" s="24" t="s">
        <v>126</v>
      </c>
      <c r="C6" s="24" t="s">
        <v>127</v>
      </c>
      <c r="D6" s="24" t="s">
        <v>128</v>
      </c>
      <c r="E6" s="24" t="s">
        <v>129</v>
      </c>
      <c r="F6" s="24" t="s">
        <v>130</v>
      </c>
      <c r="G6" s="24" t="s">
        <v>131</v>
      </c>
      <c r="H6" s="24" t="s">
        <v>132</v>
      </c>
      <c r="I6" s="24" t="s">
        <v>133</v>
      </c>
    </row>
    <row r="7" spans="2:9" ht="13.5" thickBot="1" x14ac:dyDescent="0.25">
      <c r="B7" s="25" t="s">
        <v>134</v>
      </c>
      <c r="C7" s="25" t="s">
        <v>135</v>
      </c>
      <c r="D7" s="25" t="s">
        <v>136</v>
      </c>
      <c r="E7" s="25" t="s">
        <v>137</v>
      </c>
      <c r="F7" s="25" t="s">
        <v>138</v>
      </c>
      <c r="G7" s="25" t="s">
        <v>139</v>
      </c>
      <c r="H7" s="25" t="s">
        <v>140</v>
      </c>
      <c r="I7" s="25" t="s">
        <v>141</v>
      </c>
    </row>
    <row r="8" spans="2:9" ht="12.75" customHeight="1" x14ac:dyDescent="0.2">
      <c r="B8" s="26" t="s">
        <v>142</v>
      </c>
      <c r="C8" s="27">
        <f t="shared" ref="C8:I8" si="0">C9+C13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</row>
    <row r="9" spans="2:9" ht="12.75" customHeight="1" x14ac:dyDescent="0.2">
      <c r="B9" s="26" t="s">
        <v>143</v>
      </c>
      <c r="C9" s="27">
        <f t="shared" ref="C9:I9" si="1">SUM(C10:C12)</f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</row>
    <row r="10" spans="2:9" x14ac:dyDescent="0.2">
      <c r="B10" s="28" t="s">
        <v>144</v>
      </c>
      <c r="C10" s="27">
        <v>0</v>
      </c>
      <c r="D10" s="27">
        <v>0</v>
      </c>
      <c r="E10" s="27">
        <v>0</v>
      </c>
      <c r="F10" s="27"/>
      <c r="G10" s="29">
        <v>0</v>
      </c>
      <c r="H10" s="27">
        <v>0</v>
      </c>
      <c r="I10" s="27">
        <v>0</v>
      </c>
    </row>
    <row r="11" spans="2:9" x14ac:dyDescent="0.2">
      <c r="B11" s="28" t="s">
        <v>145</v>
      </c>
      <c r="C11" s="29">
        <v>0</v>
      </c>
      <c r="D11" s="29">
        <v>0</v>
      </c>
      <c r="E11" s="29">
        <v>0</v>
      </c>
      <c r="F11" s="29"/>
      <c r="G11" s="29">
        <v>0</v>
      </c>
      <c r="H11" s="29">
        <v>0</v>
      </c>
      <c r="I11" s="29">
        <v>0</v>
      </c>
    </row>
    <row r="12" spans="2:9" x14ac:dyDescent="0.2">
      <c r="B12" s="28" t="s">
        <v>146</v>
      </c>
      <c r="C12" s="29">
        <v>0</v>
      </c>
      <c r="D12" s="29">
        <v>0</v>
      </c>
      <c r="E12" s="29">
        <v>0</v>
      </c>
      <c r="F12" s="29"/>
      <c r="G12" s="29">
        <v>0</v>
      </c>
      <c r="H12" s="29">
        <v>0</v>
      </c>
      <c r="I12" s="29">
        <v>0</v>
      </c>
    </row>
    <row r="13" spans="2:9" ht="12.75" customHeight="1" x14ac:dyDescent="0.2">
      <c r="B13" s="26" t="s">
        <v>147</v>
      </c>
      <c r="C13" s="27">
        <f t="shared" ref="C13:I13" si="2">SUM(C14:C16)</f>
        <v>0</v>
      </c>
      <c r="D13" s="27">
        <f t="shared" si="2"/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2:9" x14ac:dyDescent="0.2">
      <c r="B14" s="28" t="s">
        <v>148</v>
      </c>
      <c r="C14" s="27">
        <v>0</v>
      </c>
      <c r="D14" s="27">
        <v>0</v>
      </c>
      <c r="E14" s="27">
        <v>0</v>
      </c>
      <c r="F14" s="27"/>
      <c r="G14" s="29">
        <v>0</v>
      </c>
      <c r="H14" s="27">
        <v>0</v>
      </c>
      <c r="I14" s="27">
        <v>0</v>
      </c>
    </row>
    <row r="15" spans="2:9" x14ac:dyDescent="0.2">
      <c r="B15" s="28" t="s">
        <v>149</v>
      </c>
      <c r="C15" s="29">
        <v>0</v>
      </c>
      <c r="D15" s="29">
        <v>0</v>
      </c>
      <c r="E15" s="29">
        <v>0</v>
      </c>
      <c r="F15" s="29"/>
      <c r="G15" s="29">
        <v>0</v>
      </c>
      <c r="H15" s="29">
        <v>0</v>
      </c>
      <c r="I15" s="29">
        <v>0</v>
      </c>
    </row>
    <row r="16" spans="2:9" x14ac:dyDescent="0.2">
      <c r="B16" s="28" t="s">
        <v>150</v>
      </c>
      <c r="C16" s="29">
        <v>0</v>
      </c>
      <c r="D16" s="29">
        <v>0</v>
      </c>
      <c r="E16" s="29">
        <v>0</v>
      </c>
      <c r="F16" s="29"/>
      <c r="G16" s="29">
        <v>0</v>
      </c>
      <c r="H16" s="29">
        <v>0</v>
      </c>
      <c r="I16" s="29">
        <v>0</v>
      </c>
    </row>
    <row r="17" spans="2:9" x14ac:dyDescent="0.2">
      <c r="B17" s="26" t="s">
        <v>151</v>
      </c>
      <c r="C17" s="27">
        <v>179160569.63</v>
      </c>
      <c r="D17" s="30">
        <v>76887239.180000007</v>
      </c>
      <c r="E17" s="30">
        <v>128049519.06999999</v>
      </c>
      <c r="F17" s="30"/>
      <c r="G17" s="29">
        <f>+C17+D17-E17+F17</f>
        <v>127998289.74000001</v>
      </c>
      <c r="H17" s="30"/>
      <c r="I17" s="30"/>
    </row>
    <row r="18" spans="2:9" x14ac:dyDescent="0.2">
      <c r="B18" s="31"/>
      <c r="C18" s="29"/>
      <c r="D18" s="29"/>
      <c r="E18" s="29"/>
      <c r="F18" s="29"/>
      <c r="G18" s="29"/>
      <c r="H18" s="29"/>
      <c r="I18" s="29"/>
    </row>
    <row r="19" spans="2:9" ht="12.75" customHeight="1" x14ac:dyDescent="0.2">
      <c r="B19" s="32" t="s">
        <v>152</v>
      </c>
      <c r="C19" s="27">
        <f>C8+C17</f>
        <v>179160569.63</v>
      </c>
      <c r="D19" s="27">
        <f t="shared" ref="D19:I19" si="3">D8+D17</f>
        <v>76887239.180000007</v>
      </c>
      <c r="E19" s="27">
        <f t="shared" si="3"/>
        <v>128049519.06999999</v>
      </c>
      <c r="F19" s="27">
        <f t="shared" si="3"/>
        <v>0</v>
      </c>
      <c r="G19" s="27">
        <f t="shared" si="3"/>
        <v>127998289.74000001</v>
      </c>
      <c r="H19" s="27">
        <f t="shared" si="3"/>
        <v>0</v>
      </c>
      <c r="I19" s="27">
        <f t="shared" si="3"/>
        <v>0</v>
      </c>
    </row>
    <row r="20" spans="2:9" x14ac:dyDescent="0.2">
      <c r="B20" s="26"/>
      <c r="C20" s="27"/>
      <c r="D20" s="27"/>
      <c r="E20" s="27"/>
      <c r="F20" s="27"/>
      <c r="G20" s="27"/>
      <c r="H20" s="27"/>
      <c r="I20" s="27"/>
    </row>
    <row r="21" spans="2:9" ht="12.75" customHeight="1" x14ac:dyDescent="0.2">
      <c r="B21" s="26" t="s">
        <v>153</v>
      </c>
      <c r="C21" s="27">
        <f t="shared" ref="C21:I21" si="4">SUM(C22:C24)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</row>
    <row r="22" spans="2:9" ht="12.75" customHeight="1" x14ac:dyDescent="0.2">
      <c r="B22" s="31" t="s">
        <v>154</v>
      </c>
      <c r="C22" s="29"/>
      <c r="D22" s="29"/>
      <c r="E22" s="29"/>
      <c r="F22" s="29"/>
      <c r="G22" s="29">
        <f>C22+D22-E22+F22</f>
        <v>0</v>
      </c>
      <c r="H22" s="29"/>
      <c r="I22" s="29"/>
    </row>
    <row r="23" spans="2:9" ht="12.75" customHeight="1" x14ac:dyDescent="0.2">
      <c r="B23" s="31" t="s">
        <v>155</v>
      </c>
      <c r="C23" s="29"/>
      <c r="D23" s="29"/>
      <c r="E23" s="29"/>
      <c r="F23" s="29"/>
      <c r="G23" s="29">
        <f>C23+D23-E23+F23</f>
        <v>0</v>
      </c>
      <c r="H23" s="29"/>
      <c r="I23" s="29"/>
    </row>
    <row r="24" spans="2:9" ht="12.75" customHeight="1" x14ac:dyDescent="0.2">
      <c r="B24" s="31" t="s">
        <v>156</v>
      </c>
      <c r="C24" s="29"/>
      <c r="D24" s="29"/>
      <c r="E24" s="29"/>
      <c r="F24" s="29"/>
      <c r="G24" s="29">
        <f>C24+D24-E24+F24</f>
        <v>0</v>
      </c>
      <c r="H24" s="29"/>
      <c r="I24" s="29"/>
    </row>
    <row r="25" spans="2:9" x14ac:dyDescent="0.2">
      <c r="B25" s="33"/>
      <c r="C25" s="34"/>
      <c r="D25" s="34"/>
      <c r="E25" s="34"/>
      <c r="F25" s="34"/>
      <c r="G25" s="34"/>
      <c r="H25" s="34"/>
      <c r="I25" s="34"/>
    </row>
    <row r="26" spans="2:9" ht="25.5" x14ac:dyDescent="0.2">
      <c r="B26" s="32" t="s">
        <v>157</v>
      </c>
      <c r="C26" s="27">
        <f t="shared" ref="C26:I26" si="5">SUM(C27:C29)</f>
        <v>0</v>
      </c>
      <c r="D26" s="27">
        <f t="shared" si="5"/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27">
        <f t="shared" si="5"/>
        <v>0</v>
      </c>
    </row>
    <row r="27" spans="2:9" ht="12.75" customHeight="1" x14ac:dyDescent="0.2">
      <c r="B27" s="31" t="s">
        <v>158</v>
      </c>
      <c r="C27" s="29"/>
      <c r="D27" s="29"/>
      <c r="E27" s="29"/>
      <c r="F27" s="29"/>
      <c r="G27" s="29">
        <f>C27+D27-E27+F27</f>
        <v>0</v>
      </c>
      <c r="H27" s="29"/>
      <c r="I27" s="29"/>
    </row>
    <row r="28" spans="2:9" ht="12.75" customHeight="1" x14ac:dyDescent="0.2">
      <c r="B28" s="31" t="s">
        <v>159</v>
      </c>
      <c r="C28" s="29"/>
      <c r="D28" s="29"/>
      <c r="E28" s="29"/>
      <c r="F28" s="29"/>
      <c r="G28" s="29">
        <f>C28+D28-E28+F28</f>
        <v>0</v>
      </c>
      <c r="H28" s="29"/>
      <c r="I28" s="29"/>
    </row>
    <row r="29" spans="2:9" ht="12.75" customHeight="1" x14ac:dyDescent="0.2">
      <c r="B29" s="31" t="s">
        <v>160</v>
      </c>
      <c r="C29" s="29"/>
      <c r="D29" s="29"/>
      <c r="E29" s="29"/>
      <c r="F29" s="29"/>
      <c r="G29" s="29">
        <f>C29+D29-E29+F29</f>
        <v>0</v>
      </c>
      <c r="H29" s="29"/>
      <c r="I29" s="29"/>
    </row>
    <row r="30" spans="2:9" ht="13.5" thickBot="1" x14ac:dyDescent="0.25">
      <c r="B30" s="35"/>
      <c r="C30" s="36"/>
      <c r="D30" s="36"/>
      <c r="E30" s="36"/>
      <c r="F30" s="36"/>
      <c r="G30" s="36"/>
      <c r="H30" s="36"/>
      <c r="I30" s="36"/>
    </row>
    <row r="31" spans="2:9" ht="18.75" customHeight="1" x14ac:dyDescent="0.2">
      <c r="B31" s="163" t="s">
        <v>161</v>
      </c>
      <c r="C31" s="163"/>
      <c r="D31" s="163"/>
      <c r="E31" s="163"/>
      <c r="F31" s="163"/>
      <c r="G31" s="163"/>
      <c r="H31" s="163"/>
      <c r="I31" s="163"/>
    </row>
    <row r="32" spans="2:9" x14ac:dyDescent="0.2">
      <c r="B32" s="37" t="s">
        <v>162</v>
      </c>
      <c r="C32" s="38"/>
      <c r="D32" s="39"/>
      <c r="E32" s="39"/>
      <c r="F32" s="39"/>
      <c r="G32" s="39"/>
      <c r="H32" s="39"/>
      <c r="I32" s="39"/>
    </row>
    <row r="33" spans="2:9" ht="13.5" thickBot="1" x14ac:dyDescent="0.25">
      <c r="B33" s="40"/>
      <c r="C33" s="38"/>
      <c r="D33" s="38"/>
      <c r="E33" s="38"/>
      <c r="F33" s="38"/>
      <c r="G33" s="38"/>
      <c r="H33" s="38"/>
      <c r="I33" s="38"/>
    </row>
    <row r="34" spans="2:9" ht="38.25" customHeight="1" x14ac:dyDescent="0.2">
      <c r="B34" s="155" t="s">
        <v>163</v>
      </c>
      <c r="C34" s="155" t="s">
        <v>164</v>
      </c>
      <c r="D34" s="155" t="s">
        <v>165</v>
      </c>
      <c r="E34" s="41" t="s">
        <v>166</v>
      </c>
      <c r="F34" s="155" t="s">
        <v>167</v>
      </c>
      <c r="G34" s="41" t="s">
        <v>168</v>
      </c>
      <c r="H34" s="38"/>
      <c r="I34" s="38"/>
    </row>
    <row r="35" spans="2:9" ht="15.75" customHeight="1" thickBot="1" x14ac:dyDescent="0.25">
      <c r="B35" s="156"/>
      <c r="C35" s="156"/>
      <c r="D35" s="156"/>
      <c r="E35" s="42" t="s">
        <v>169</v>
      </c>
      <c r="F35" s="156"/>
      <c r="G35" s="42" t="s">
        <v>170</v>
      </c>
      <c r="H35" s="38"/>
      <c r="I35" s="38"/>
    </row>
    <row r="36" spans="2:9" x14ac:dyDescent="0.2">
      <c r="B36" s="43" t="s">
        <v>171</v>
      </c>
      <c r="C36" s="27">
        <f>SUM(C37:C39)</f>
        <v>0</v>
      </c>
      <c r="D36" s="27">
        <f>SUM(D37:D39)</f>
        <v>0</v>
      </c>
      <c r="E36" s="27">
        <f>SUM(E37:E39)</f>
        <v>0</v>
      </c>
      <c r="F36" s="27">
        <f>SUM(F37:F39)</f>
        <v>0</v>
      </c>
      <c r="G36" s="27">
        <f>SUM(G37:G39)</f>
        <v>0</v>
      </c>
      <c r="H36" s="38"/>
      <c r="I36" s="38"/>
    </row>
    <row r="37" spans="2:9" x14ac:dyDescent="0.2">
      <c r="B37" s="31" t="s">
        <v>172</v>
      </c>
      <c r="C37" s="29"/>
      <c r="D37" s="29"/>
      <c r="E37" s="29"/>
      <c r="F37" s="29"/>
      <c r="G37" s="29"/>
      <c r="H37" s="38"/>
      <c r="I37" s="38"/>
    </row>
    <row r="38" spans="2:9" x14ac:dyDescent="0.2">
      <c r="B38" s="31" t="s">
        <v>173</v>
      </c>
      <c r="C38" s="29"/>
      <c r="D38" s="29"/>
      <c r="E38" s="29"/>
      <c r="F38" s="29"/>
      <c r="G38" s="29"/>
      <c r="H38" s="38"/>
      <c r="I38" s="38"/>
    </row>
    <row r="39" spans="2:9" ht="13.5" thickBot="1" x14ac:dyDescent="0.25">
      <c r="B39" s="44" t="s">
        <v>174</v>
      </c>
      <c r="C39" s="45"/>
      <c r="D39" s="45"/>
      <c r="E39" s="45"/>
      <c r="F39" s="45"/>
      <c r="G39" s="45"/>
      <c r="H39" s="38"/>
      <c r="I39" s="38"/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2"/>
  <sheetViews>
    <sheetView workbookViewId="0">
      <selection activeCell="E26" sqref="E26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7" t="s">
        <v>120</v>
      </c>
      <c r="C2" s="158"/>
      <c r="D2" s="158"/>
      <c r="E2" s="158"/>
      <c r="F2" s="158"/>
      <c r="G2" s="158"/>
      <c r="H2" s="158"/>
      <c r="I2" s="158"/>
      <c r="J2" s="158"/>
      <c r="K2" s="158"/>
      <c r="L2" s="159"/>
    </row>
    <row r="3" spans="2:12" ht="15.75" thickBot="1" x14ac:dyDescent="0.3">
      <c r="B3" s="160" t="s">
        <v>201</v>
      </c>
      <c r="C3" s="161"/>
      <c r="D3" s="161"/>
      <c r="E3" s="161"/>
      <c r="F3" s="161"/>
      <c r="G3" s="161"/>
      <c r="H3" s="161"/>
      <c r="I3" s="161"/>
      <c r="J3" s="161"/>
      <c r="K3" s="161"/>
      <c r="L3" s="162"/>
    </row>
    <row r="4" spans="2:12" ht="15.75" thickBot="1" x14ac:dyDescent="0.3">
      <c r="B4" s="160" t="s">
        <v>125</v>
      </c>
      <c r="C4" s="161"/>
      <c r="D4" s="161"/>
      <c r="E4" s="161"/>
      <c r="F4" s="161"/>
      <c r="G4" s="161"/>
      <c r="H4" s="161"/>
      <c r="I4" s="161"/>
      <c r="J4" s="161"/>
      <c r="K4" s="161"/>
      <c r="L4" s="162"/>
    </row>
    <row r="5" spans="2:12" ht="15.75" thickBot="1" x14ac:dyDescent="0.3">
      <c r="B5" s="160" t="s">
        <v>1</v>
      </c>
      <c r="C5" s="161"/>
      <c r="D5" s="161"/>
      <c r="E5" s="161"/>
      <c r="F5" s="161"/>
      <c r="G5" s="161"/>
      <c r="H5" s="161"/>
      <c r="I5" s="161"/>
      <c r="J5" s="161"/>
      <c r="K5" s="161"/>
      <c r="L5" s="162"/>
    </row>
    <row r="6" spans="2:12" ht="102" x14ac:dyDescent="0.25">
      <c r="B6" s="54" t="s">
        <v>200</v>
      </c>
      <c r="C6" s="53" t="s">
        <v>199</v>
      </c>
      <c r="D6" s="53" t="s">
        <v>198</v>
      </c>
      <c r="E6" s="53" t="s">
        <v>197</v>
      </c>
      <c r="F6" s="53" t="s">
        <v>196</v>
      </c>
      <c r="G6" s="53" t="s">
        <v>195</v>
      </c>
      <c r="H6" s="53" t="s">
        <v>194</v>
      </c>
      <c r="I6" s="53" t="s">
        <v>193</v>
      </c>
      <c r="J6" s="53" t="s">
        <v>192</v>
      </c>
      <c r="K6" s="53" t="s">
        <v>191</v>
      </c>
      <c r="L6" s="53" t="s">
        <v>190</v>
      </c>
    </row>
    <row r="7" spans="2:12" ht="15.75" thickBot="1" x14ac:dyDescent="0.3">
      <c r="B7" s="25" t="s">
        <v>134</v>
      </c>
      <c r="C7" s="25" t="s">
        <v>135</v>
      </c>
      <c r="D7" s="25" t="s">
        <v>136</v>
      </c>
      <c r="E7" s="25" t="s">
        <v>137</v>
      </c>
      <c r="F7" s="25" t="s">
        <v>138</v>
      </c>
      <c r="G7" s="25" t="s">
        <v>189</v>
      </c>
      <c r="H7" s="25" t="s">
        <v>140</v>
      </c>
      <c r="I7" s="25" t="s">
        <v>141</v>
      </c>
      <c r="J7" s="25" t="s">
        <v>188</v>
      </c>
      <c r="K7" s="25" t="s">
        <v>187</v>
      </c>
      <c r="L7" s="25" t="s">
        <v>186</v>
      </c>
    </row>
    <row r="8" spans="2:12" x14ac:dyDescent="0.25">
      <c r="B8" s="52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2:12" ht="25.5" x14ac:dyDescent="0.25">
      <c r="B9" s="48" t="s">
        <v>185</v>
      </c>
      <c r="C9" s="27">
        <f t="shared" ref="C9:L9" si="0">SUM(C10:C13)</f>
        <v>0</v>
      </c>
      <c r="D9" s="27">
        <f t="shared" si="0"/>
        <v>0</v>
      </c>
      <c r="E9" s="27">
        <f t="shared" si="0"/>
        <v>0</v>
      </c>
      <c r="F9" s="27">
        <f t="shared" si="0"/>
        <v>0</v>
      </c>
      <c r="G9" s="27">
        <f t="shared" si="0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</row>
    <row r="10" spans="2:12" x14ac:dyDescent="0.25">
      <c r="B10" s="50" t="s">
        <v>184</v>
      </c>
      <c r="C10" s="29"/>
      <c r="D10" s="29"/>
      <c r="E10" s="29"/>
      <c r="F10" s="29"/>
      <c r="G10" s="29"/>
      <c r="H10" s="29"/>
      <c r="I10" s="29"/>
      <c r="J10" s="29"/>
      <c r="K10" s="29"/>
      <c r="L10" s="29">
        <f>F10-K10</f>
        <v>0</v>
      </c>
    </row>
    <row r="11" spans="2:12" x14ac:dyDescent="0.25">
      <c r="B11" s="50" t="s">
        <v>183</v>
      </c>
      <c r="C11" s="29"/>
      <c r="D11" s="29"/>
      <c r="E11" s="29"/>
      <c r="F11" s="29"/>
      <c r="G11" s="29"/>
      <c r="H11" s="29"/>
      <c r="I11" s="29"/>
      <c r="J11" s="29"/>
      <c r="K11" s="29"/>
      <c r="L11" s="29">
        <f>F11-K11</f>
        <v>0</v>
      </c>
    </row>
    <row r="12" spans="2:12" x14ac:dyDescent="0.25">
      <c r="B12" s="50" t="s">
        <v>182</v>
      </c>
      <c r="C12" s="29"/>
      <c r="D12" s="29"/>
      <c r="E12" s="29"/>
      <c r="F12" s="29"/>
      <c r="G12" s="29"/>
      <c r="H12" s="29"/>
      <c r="I12" s="29"/>
      <c r="J12" s="29"/>
      <c r="K12" s="29"/>
      <c r="L12" s="29">
        <f>F12-K12</f>
        <v>0</v>
      </c>
    </row>
    <row r="13" spans="2:12" x14ac:dyDescent="0.25">
      <c r="B13" s="50" t="s">
        <v>181</v>
      </c>
      <c r="C13" s="29"/>
      <c r="D13" s="29"/>
      <c r="E13" s="29"/>
      <c r="F13" s="29"/>
      <c r="G13" s="29"/>
      <c r="H13" s="29"/>
      <c r="I13" s="29"/>
      <c r="J13" s="29"/>
      <c r="K13" s="29"/>
      <c r="L13" s="29">
        <f>F13-K13</f>
        <v>0</v>
      </c>
    </row>
    <row r="14" spans="2:12" x14ac:dyDescent="0.25">
      <c r="B14" s="49"/>
      <c r="C14" s="29"/>
      <c r="D14" s="29"/>
      <c r="E14" s="29"/>
      <c r="F14" s="29"/>
      <c r="G14" s="29"/>
      <c r="H14" s="29"/>
      <c r="I14" s="29"/>
      <c r="J14" s="29"/>
      <c r="K14" s="29"/>
      <c r="L14" s="29">
        <f>F14-K14</f>
        <v>0</v>
      </c>
    </row>
    <row r="15" spans="2:12" x14ac:dyDescent="0.25">
      <c r="B15" s="48" t="s">
        <v>180</v>
      </c>
      <c r="C15" s="27">
        <f t="shared" ref="C15:L15" si="1">SUM(C16:C19)</f>
        <v>0</v>
      </c>
      <c r="D15" s="27">
        <f t="shared" si="1"/>
        <v>0</v>
      </c>
      <c r="E15" s="27">
        <f t="shared" si="1"/>
        <v>0</v>
      </c>
      <c r="F15" s="27">
        <f t="shared" si="1"/>
        <v>0</v>
      </c>
      <c r="G15" s="27">
        <f t="shared" si="1"/>
        <v>0</v>
      </c>
      <c r="H15" s="27">
        <f t="shared" si="1"/>
        <v>0</v>
      </c>
      <c r="I15" s="27">
        <f t="shared" si="1"/>
        <v>0</v>
      </c>
      <c r="J15" s="27">
        <f t="shared" si="1"/>
        <v>0</v>
      </c>
      <c r="K15" s="27">
        <f t="shared" si="1"/>
        <v>0</v>
      </c>
      <c r="L15" s="27">
        <f t="shared" si="1"/>
        <v>0</v>
      </c>
    </row>
    <row r="16" spans="2:12" x14ac:dyDescent="0.25">
      <c r="B16" s="50" t="s">
        <v>179</v>
      </c>
      <c r="C16" s="29"/>
      <c r="D16" s="29"/>
      <c r="E16" s="29"/>
      <c r="F16" s="29"/>
      <c r="G16" s="29"/>
      <c r="H16" s="29"/>
      <c r="I16" s="29"/>
      <c r="J16" s="29"/>
      <c r="K16" s="29"/>
      <c r="L16" s="29">
        <f>F16-K16</f>
        <v>0</v>
      </c>
    </row>
    <row r="17" spans="2:12" x14ac:dyDescent="0.25">
      <c r="B17" s="50" t="s">
        <v>178</v>
      </c>
      <c r="C17" s="29"/>
      <c r="D17" s="29"/>
      <c r="E17" s="29"/>
      <c r="F17" s="29"/>
      <c r="G17" s="29"/>
      <c r="H17" s="29"/>
      <c r="I17" s="29"/>
      <c r="J17" s="29"/>
      <c r="K17" s="29"/>
      <c r="L17" s="29">
        <f>F17-K17</f>
        <v>0</v>
      </c>
    </row>
    <row r="18" spans="2:12" x14ac:dyDescent="0.25">
      <c r="B18" s="50" t="s">
        <v>177</v>
      </c>
      <c r="C18" s="29"/>
      <c r="D18" s="29"/>
      <c r="E18" s="29"/>
      <c r="F18" s="29"/>
      <c r="G18" s="29"/>
      <c r="H18" s="29"/>
      <c r="I18" s="29"/>
      <c r="J18" s="29"/>
      <c r="K18" s="29"/>
      <c r="L18" s="29">
        <f>F18-K18</f>
        <v>0</v>
      </c>
    </row>
    <row r="19" spans="2:12" x14ac:dyDescent="0.25">
      <c r="B19" s="50" t="s">
        <v>176</v>
      </c>
      <c r="C19" s="29"/>
      <c r="D19" s="29"/>
      <c r="E19" s="29"/>
      <c r="F19" s="29"/>
      <c r="G19" s="29"/>
      <c r="H19" s="29"/>
      <c r="I19" s="29"/>
      <c r="J19" s="29"/>
      <c r="K19" s="29"/>
      <c r="L19" s="29">
        <f>F19-K19</f>
        <v>0</v>
      </c>
    </row>
    <row r="20" spans="2:12" x14ac:dyDescent="0.25">
      <c r="B20" s="49"/>
      <c r="C20" s="29"/>
      <c r="D20" s="29"/>
      <c r="E20" s="29"/>
      <c r="F20" s="29"/>
      <c r="G20" s="29"/>
      <c r="H20" s="29"/>
      <c r="I20" s="29"/>
      <c r="J20" s="29"/>
      <c r="K20" s="29"/>
      <c r="L20" s="29">
        <f>F20-K20</f>
        <v>0</v>
      </c>
    </row>
    <row r="21" spans="2:12" ht="38.25" x14ac:dyDescent="0.25">
      <c r="B21" s="48" t="s">
        <v>175</v>
      </c>
      <c r="C21" s="27">
        <f t="shared" ref="C21:L21" si="2">C9+C15</f>
        <v>0</v>
      </c>
      <c r="D21" s="27">
        <f t="shared" si="2"/>
        <v>0</v>
      </c>
      <c r="E21" s="27">
        <f t="shared" si="2"/>
        <v>0</v>
      </c>
      <c r="F21" s="27">
        <f t="shared" si="2"/>
        <v>0</v>
      </c>
      <c r="G21" s="27">
        <f t="shared" si="2"/>
        <v>0</v>
      </c>
      <c r="H21" s="27">
        <f t="shared" si="2"/>
        <v>0</v>
      </c>
      <c r="I21" s="27">
        <f t="shared" si="2"/>
        <v>0</v>
      </c>
      <c r="J21" s="27">
        <f t="shared" si="2"/>
        <v>0</v>
      </c>
      <c r="K21" s="27">
        <f t="shared" si="2"/>
        <v>0</v>
      </c>
      <c r="L21" s="27">
        <f t="shared" si="2"/>
        <v>0</v>
      </c>
    </row>
    <row r="22" spans="2:12" ht="15.75" thickBot="1" x14ac:dyDescent="0.3">
      <c r="B22" s="47"/>
      <c r="C22" s="46"/>
      <c r="D22" s="46"/>
      <c r="E22" s="46"/>
      <c r="F22" s="46"/>
      <c r="G22" s="46"/>
      <c r="H22" s="46"/>
      <c r="I22" s="46"/>
      <c r="J22" s="46"/>
      <c r="K22" s="46"/>
      <c r="L22" s="46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85"/>
  <sheetViews>
    <sheetView workbookViewId="0">
      <pane ySplit="8" topLeftCell="A9" activePane="bottomLeft" state="frozen"/>
      <selection pane="bottomLeft" activeCell="B26" sqref="B26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146" t="s">
        <v>120</v>
      </c>
      <c r="C2" s="147"/>
      <c r="D2" s="147"/>
      <c r="E2" s="148"/>
    </row>
    <row r="3" spans="2:5" x14ac:dyDescent="0.2">
      <c r="B3" s="171" t="s">
        <v>243</v>
      </c>
      <c r="C3" s="172"/>
      <c r="D3" s="172"/>
      <c r="E3" s="173"/>
    </row>
    <row r="4" spans="2:5" x14ac:dyDescent="0.2">
      <c r="B4" s="171" t="s">
        <v>125</v>
      </c>
      <c r="C4" s="172"/>
      <c r="D4" s="172"/>
      <c r="E4" s="173"/>
    </row>
    <row r="5" spans="2:5" ht="13.5" thickBot="1" x14ac:dyDescent="0.25">
      <c r="B5" s="174" t="s">
        <v>1</v>
      </c>
      <c r="C5" s="175"/>
      <c r="D5" s="175"/>
      <c r="E5" s="176"/>
    </row>
    <row r="6" spans="2:5" ht="13.5" thickBot="1" x14ac:dyDescent="0.25">
      <c r="B6" s="85"/>
      <c r="C6" s="85"/>
      <c r="D6" s="85"/>
      <c r="E6" s="85"/>
    </row>
    <row r="7" spans="2:5" x14ac:dyDescent="0.2">
      <c r="B7" s="177" t="s">
        <v>2</v>
      </c>
      <c r="C7" s="21" t="s">
        <v>224</v>
      </c>
      <c r="D7" s="179" t="s">
        <v>212</v>
      </c>
      <c r="E7" s="21" t="s">
        <v>211</v>
      </c>
    </row>
    <row r="8" spans="2:5" ht="13.5" thickBot="1" x14ac:dyDescent="0.25">
      <c r="B8" s="178"/>
      <c r="C8" s="22" t="s">
        <v>242</v>
      </c>
      <c r="D8" s="180"/>
      <c r="E8" s="22" t="s">
        <v>241</v>
      </c>
    </row>
    <row r="9" spans="2:5" x14ac:dyDescent="0.2">
      <c r="B9" s="75" t="s">
        <v>240</v>
      </c>
      <c r="C9" s="74">
        <f>SUM(C10:C12)</f>
        <v>194890595</v>
      </c>
      <c r="D9" s="74">
        <f>SUM(D10:D12)</f>
        <v>128872871.09</v>
      </c>
      <c r="E9" s="74">
        <f>SUM(E10:E12)</f>
        <v>128872871.09</v>
      </c>
    </row>
    <row r="10" spans="2:5" x14ac:dyDescent="0.2">
      <c r="B10" s="78" t="s">
        <v>239</v>
      </c>
      <c r="C10" s="76">
        <v>478400</v>
      </c>
      <c r="D10" s="76">
        <v>90471.23</v>
      </c>
      <c r="E10" s="76">
        <v>90471.23</v>
      </c>
    </row>
    <row r="11" spans="2:5" x14ac:dyDescent="0.2">
      <c r="B11" s="78" t="s">
        <v>209</v>
      </c>
      <c r="C11" s="76">
        <v>194412195</v>
      </c>
      <c r="D11" s="76">
        <v>128782399.86</v>
      </c>
      <c r="E11" s="76">
        <v>128782399.86</v>
      </c>
    </row>
    <row r="12" spans="2:5" x14ac:dyDescent="0.2">
      <c r="B12" s="78" t="s">
        <v>238</v>
      </c>
      <c r="C12" s="76">
        <f>C48</f>
        <v>0</v>
      </c>
      <c r="D12" s="76">
        <f>D48</f>
        <v>0</v>
      </c>
      <c r="E12" s="76">
        <f>E48</f>
        <v>0</v>
      </c>
    </row>
    <row r="13" spans="2:5" x14ac:dyDescent="0.2">
      <c r="B13" s="75"/>
      <c r="C13" s="76"/>
      <c r="D13" s="76"/>
      <c r="E13" s="76"/>
    </row>
    <row r="14" spans="2:5" ht="15" x14ac:dyDescent="0.2">
      <c r="B14" s="75" t="s">
        <v>237</v>
      </c>
      <c r="C14" s="74">
        <f>SUM(C15:C16)</f>
        <v>194890595</v>
      </c>
      <c r="D14" s="74">
        <f>SUM(D15:D16)</f>
        <v>43813201.469999999</v>
      </c>
      <c r="E14" s="74">
        <f>SUM(E15:E16)</f>
        <v>43802202.289999999</v>
      </c>
    </row>
    <row r="15" spans="2:5" x14ac:dyDescent="0.2">
      <c r="B15" s="78" t="s">
        <v>218</v>
      </c>
      <c r="C15" s="76">
        <v>10872368</v>
      </c>
      <c r="D15" s="76">
        <v>6288752.2599999998</v>
      </c>
      <c r="E15" s="76">
        <v>6277753.0800000001</v>
      </c>
    </row>
    <row r="16" spans="2:5" x14ac:dyDescent="0.2">
      <c r="B16" s="78" t="s">
        <v>236</v>
      </c>
      <c r="C16" s="76">
        <v>184018227</v>
      </c>
      <c r="D16" s="76">
        <v>37524449.210000001</v>
      </c>
      <c r="E16" s="76">
        <v>37524449.210000001</v>
      </c>
    </row>
    <row r="17" spans="2:5" x14ac:dyDescent="0.2">
      <c r="B17" s="77"/>
      <c r="C17" s="76"/>
      <c r="D17" s="76"/>
      <c r="E17" s="76"/>
    </row>
    <row r="18" spans="2:5" x14ac:dyDescent="0.2">
      <c r="B18" s="75" t="s">
        <v>235</v>
      </c>
      <c r="C18" s="74">
        <f>SUM(C19:C20)</f>
        <v>0</v>
      </c>
      <c r="D18" s="74">
        <f>SUM(D19:D20)</f>
        <v>0</v>
      </c>
      <c r="E18" s="74">
        <f>SUM(E19:E20)</f>
        <v>0</v>
      </c>
    </row>
    <row r="19" spans="2:5" x14ac:dyDescent="0.2">
      <c r="B19" s="78" t="s">
        <v>217</v>
      </c>
      <c r="C19" s="84"/>
      <c r="D19" s="76"/>
      <c r="E19" s="76"/>
    </row>
    <row r="20" spans="2:5" x14ac:dyDescent="0.2">
      <c r="B20" s="78" t="s">
        <v>204</v>
      </c>
      <c r="C20" s="84"/>
      <c r="D20" s="76"/>
      <c r="E20" s="76"/>
    </row>
    <row r="21" spans="2:5" x14ac:dyDescent="0.2">
      <c r="B21" s="77"/>
      <c r="C21" s="76"/>
      <c r="D21" s="76"/>
      <c r="E21" s="76"/>
    </row>
    <row r="22" spans="2:5" x14ac:dyDescent="0.2">
      <c r="B22" s="75" t="s">
        <v>234</v>
      </c>
      <c r="C22" s="74">
        <f>C9-C14+C18</f>
        <v>0</v>
      </c>
      <c r="D22" s="75">
        <f>D9-D14+D18</f>
        <v>85059669.620000005</v>
      </c>
      <c r="E22" s="75">
        <f>E9-E14+E18</f>
        <v>85070668.800000012</v>
      </c>
    </row>
    <row r="23" spans="2:5" x14ac:dyDescent="0.2">
      <c r="B23" s="75"/>
      <c r="C23" s="76"/>
      <c r="D23" s="77"/>
      <c r="E23" s="77"/>
    </row>
    <row r="24" spans="2:5" x14ac:dyDescent="0.2">
      <c r="B24" s="75" t="s">
        <v>233</v>
      </c>
      <c r="C24" s="74">
        <f>C22-C12</f>
        <v>0</v>
      </c>
      <c r="D24" s="75">
        <f>D22-D12</f>
        <v>85059669.620000005</v>
      </c>
      <c r="E24" s="75">
        <f>E22-E12</f>
        <v>85070668.800000012</v>
      </c>
    </row>
    <row r="25" spans="2:5" x14ac:dyDescent="0.2">
      <c r="B25" s="75"/>
      <c r="C25" s="76"/>
      <c r="D25" s="77"/>
      <c r="E25" s="77"/>
    </row>
    <row r="26" spans="2:5" ht="25.5" x14ac:dyDescent="0.2">
      <c r="B26" s="75" t="s">
        <v>232</v>
      </c>
      <c r="C26" s="74">
        <f>C24-C18</f>
        <v>0</v>
      </c>
      <c r="D26" s="74">
        <f>D24-D18</f>
        <v>85059669.620000005</v>
      </c>
      <c r="E26" s="74">
        <f>E24-E18</f>
        <v>85070668.800000012</v>
      </c>
    </row>
    <row r="27" spans="2:5" ht="13.5" thickBot="1" x14ac:dyDescent="0.25">
      <c r="B27" s="83"/>
      <c r="C27" s="82"/>
      <c r="D27" s="82"/>
      <c r="E27" s="82"/>
    </row>
    <row r="28" spans="2:5" ht="35.1" customHeight="1" thickBot="1" x14ac:dyDescent="0.25">
      <c r="B28" s="170"/>
      <c r="C28" s="170"/>
      <c r="D28" s="170"/>
      <c r="E28" s="170"/>
    </row>
    <row r="29" spans="2:5" ht="13.5" thickBot="1" x14ac:dyDescent="0.25">
      <c r="B29" s="81" t="s">
        <v>214</v>
      </c>
      <c r="C29" s="80" t="s">
        <v>223</v>
      </c>
      <c r="D29" s="80" t="s">
        <v>212</v>
      </c>
      <c r="E29" s="80" t="s">
        <v>210</v>
      </c>
    </row>
    <row r="30" spans="2:5" x14ac:dyDescent="0.2">
      <c r="B30" s="79"/>
      <c r="C30" s="76"/>
      <c r="D30" s="76"/>
      <c r="E30" s="76"/>
    </row>
    <row r="31" spans="2:5" x14ac:dyDescent="0.2">
      <c r="B31" s="75" t="s">
        <v>231</v>
      </c>
      <c r="C31" s="74">
        <f>SUM(C32:C33)</f>
        <v>0</v>
      </c>
      <c r="D31" s="75">
        <f>SUM(D32:D33)</f>
        <v>0</v>
      </c>
      <c r="E31" s="75">
        <f>SUM(E32:E33)</f>
        <v>0</v>
      </c>
    </row>
    <row r="32" spans="2:5" x14ac:dyDescent="0.2">
      <c r="B32" s="78" t="s">
        <v>230</v>
      </c>
      <c r="C32" s="76"/>
      <c r="D32" s="77"/>
      <c r="E32" s="77"/>
    </row>
    <row r="33" spans="2:5" x14ac:dyDescent="0.2">
      <c r="B33" s="78" t="s">
        <v>229</v>
      </c>
      <c r="C33" s="76"/>
      <c r="D33" s="77"/>
      <c r="E33" s="77"/>
    </row>
    <row r="34" spans="2:5" x14ac:dyDescent="0.2">
      <c r="B34" s="75"/>
      <c r="C34" s="76"/>
      <c r="D34" s="76"/>
      <c r="E34" s="76"/>
    </row>
    <row r="35" spans="2:5" x14ac:dyDescent="0.2">
      <c r="B35" s="75" t="s">
        <v>228</v>
      </c>
      <c r="C35" s="74">
        <f>C26-C31</f>
        <v>0</v>
      </c>
      <c r="D35" s="74">
        <f>D26-D31</f>
        <v>85059669.620000005</v>
      </c>
      <c r="E35" s="74">
        <f>E26-E31</f>
        <v>85070668.800000012</v>
      </c>
    </row>
    <row r="36" spans="2:5" ht="13.5" thickBot="1" x14ac:dyDescent="0.25">
      <c r="B36" s="73"/>
      <c r="C36" s="72"/>
      <c r="D36" s="72"/>
      <c r="E36" s="72"/>
    </row>
    <row r="37" spans="2:5" ht="35.1" customHeight="1" thickBot="1" x14ac:dyDescent="0.25">
      <c r="B37" s="70"/>
      <c r="C37" s="70"/>
      <c r="D37" s="70"/>
      <c r="E37" s="70"/>
    </row>
    <row r="38" spans="2:5" x14ac:dyDescent="0.2">
      <c r="B38" s="164" t="s">
        <v>214</v>
      </c>
      <c r="C38" s="166" t="s">
        <v>213</v>
      </c>
      <c r="D38" s="168" t="s">
        <v>212</v>
      </c>
      <c r="E38" s="69" t="s">
        <v>211</v>
      </c>
    </row>
    <row r="39" spans="2:5" ht="13.5" thickBot="1" x14ac:dyDescent="0.25">
      <c r="B39" s="165"/>
      <c r="C39" s="167"/>
      <c r="D39" s="169"/>
      <c r="E39" s="68" t="s">
        <v>210</v>
      </c>
    </row>
    <row r="40" spans="2:5" x14ac:dyDescent="0.2">
      <c r="B40" s="67"/>
      <c r="C40" s="61"/>
      <c r="D40" s="61"/>
      <c r="E40" s="61"/>
    </row>
    <row r="41" spans="2:5" x14ac:dyDescent="0.2">
      <c r="B41" s="57" t="s">
        <v>227</v>
      </c>
      <c r="C41" s="58">
        <f>SUM(C42:C43)</f>
        <v>0</v>
      </c>
      <c r="D41" s="58">
        <f>SUM(D42:D43)</f>
        <v>0</v>
      </c>
      <c r="E41" s="58">
        <f>SUM(E42:E43)</f>
        <v>0</v>
      </c>
    </row>
    <row r="42" spans="2:5" x14ac:dyDescent="0.2">
      <c r="B42" s="65" t="s">
        <v>220</v>
      </c>
      <c r="C42" s="61"/>
      <c r="D42" s="64"/>
      <c r="E42" s="64"/>
    </row>
    <row r="43" spans="2:5" x14ac:dyDescent="0.2">
      <c r="B43" s="65" t="s">
        <v>207</v>
      </c>
      <c r="C43" s="61"/>
      <c r="D43" s="64"/>
      <c r="E43" s="64"/>
    </row>
    <row r="44" spans="2:5" x14ac:dyDescent="0.2">
      <c r="B44" s="57" t="s">
        <v>226</v>
      </c>
      <c r="C44" s="58">
        <f>SUM(C45:C46)</f>
        <v>0</v>
      </c>
      <c r="D44" s="58">
        <f>SUM(D45:D46)</f>
        <v>0</v>
      </c>
      <c r="E44" s="58">
        <f>SUM(E45:E46)</f>
        <v>0</v>
      </c>
    </row>
    <row r="45" spans="2:5" x14ac:dyDescent="0.2">
      <c r="B45" s="65" t="s">
        <v>219</v>
      </c>
      <c r="C45" s="61"/>
      <c r="D45" s="64"/>
      <c r="E45" s="64"/>
    </row>
    <row r="46" spans="2:5" x14ac:dyDescent="0.2">
      <c r="B46" s="65" t="s">
        <v>206</v>
      </c>
      <c r="C46" s="61"/>
      <c r="D46" s="64"/>
      <c r="E46" s="64"/>
    </row>
    <row r="47" spans="2:5" x14ac:dyDescent="0.2">
      <c r="B47" s="57"/>
      <c r="C47" s="61"/>
      <c r="D47" s="61"/>
      <c r="E47" s="61"/>
    </row>
    <row r="48" spans="2:5" x14ac:dyDescent="0.2">
      <c r="B48" s="57" t="s">
        <v>225</v>
      </c>
      <c r="C48" s="58">
        <f>C41-C44</f>
        <v>0</v>
      </c>
      <c r="D48" s="57">
        <f>D41-D44</f>
        <v>0</v>
      </c>
      <c r="E48" s="57">
        <f>E41-E44</f>
        <v>0</v>
      </c>
    </row>
    <row r="49" spans="2:5" ht="13.5" thickBot="1" x14ac:dyDescent="0.25">
      <c r="B49" s="55"/>
      <c r="C49" s="56"/>
      <c r="D49" s="55"/>
      <c r="E49" s="55"/>
    </row>
    <row r="50" spans="2:5" ht="35.1" customHeight="1" thickBot="1" x14ac:dyDescent="0.25">
      <c r="B50" s="70"/>
      <c r="C50" s="70"/>
      <c r="D50" s="70"/>
      <c r="E50" s="70"/>
    </row>
    <row r="51" spans="2:5" x14ac:dyDescent="0.2">
      <c r="B51" s="164" t="s">
        <v>214</v>
      </c>
      <c r="C51" s="69" t="s">
        <v>224</v>
      </c>
      <c r="D51" s="168" t="s">
        <v>212</v>
      </c>
      <c r="E51" s="69" t="s">
        <v>211</v>
      </c>
    </row>
    <row r="52" spans="2:5" ht="13.5" thickBot="1" x14ac:dyDescent="0.25">
      <c r="B52" s="165"/>
      <c r="C52" s="68" t="s">
        <v>223</v>
      </c>
      <c r="D52" s="169"/>
      <c r="E52" s="68" t="s">
        <v>210</v>
      </c>
    </row>
    <row r="53" spans="2:5" x14ac:dyDescent="0.2">
      <c r="B53" s="67"/>
      <c r="C53" s="61"/>
      <c r="D53" s="61"/>
      <c r="E53" s="61"/>
    </row>
    <row r="54" spans="2:5" x14ac:dyDescent="0.2">
      <c r="B54" s="64" t="s">
        <v>222</v>
      </c>
      <c r="C54" s="61">
        <f>C10</f>
        <v>478400</v>
      </c>
      <c r="D54" s="64">
        <f>D10</f>
        <v>90471.23</v>
      </c>
      <c r="E54" s="64">
        <f>E10</f>
        <v>90471.23</v>
      </c>
    </row>
    <row r="55" spans="2:5" x14ac:dyDescent="0.2">
      <c r="B55" s="64"/>
      <c r="C55" s="61"/>
      <c r="D55" s="64"/>
      <c r="E55" s="64"/>
    </row>
    <row r="56" spans="2:5" x14ac:dyDescent="0.2">
      <c r="B56" s="71" t="s">
        <v>221</v>
      </c>
      <c r="C56" s="61">
        <f>C42-C45</f>
        <v>0</v>
      </c>
      <c r="D56" s="64">
        <f>D42-D45</f>
        <v>0</v>
      </c>
      <c r="E56" s="64">
        <f>E42-E45</f>
        <v>0</v>
      </c>
    </row>
    <row r="57" spans="2:5" x14ac:dyDescent="0.2">
      <c r="B57" s="65" t="s">
        <v>220</v>
      </c>
      <c r="C57" s="61">
        <f>C42</f>
        <v>0</v>
      </c>
      <c r="D57" s="64">
        <f>D42</f>
        <v>0</v>
      </c>
      <c r="E57" s="64">
        <f>E42</f>
        <v>0</v>
      </c>
    </row>
    <row r="58" spans="2:5" x14ac:dyDescent="0.2">
      <c r="B58" s="65" t="s">
        <v>219</v>
      </c>
      <c r="C58" s="61">
        <f>C45</f>
        <v>0</v>
      </c>
      <c r="D58" s="64">
        <f>D45</f>
        <v>0</v>
      </c>
      <c r="E58" s="64">
        <f>E45</f>
        <v>0</v>
      </c>
    </row>
    <row r="59" spans="2:5" x14ac:dyDescent="0.2">
      <c r="B59" s="62"/>
      <c r="C59" s="61"/>
      <c r="D59" s="64"/>
      <c r="E59" s="64"/>
    </row>
    <row r="60" spans="2:5" x14ac:dyDescent="0.2">
      <c r="B60" s="62" t="s">
        <v>218</v>
      </c>
      <c r="C60" s="61">
        <f>C15</f>
        <v>10872368</v>
      </c>
      <c r="D60" s="61">
        <f>D15</f>
        <v>6288752.2599999998</v>
      </c>
      <c r="E60" s="61">
        <f>E15</f>
        <v>6277753.0800000001</v>
      </c>
    </row>
    <row r="61" spans="2:5" x14ac:dyDescent="0.2">
      <c r="B61" s="62"/>
      <c r="C61" s="61"/>
      <c r="D61" s="61"/>
      <c r="E61" s="61"/>
    </row>
    <row r="62" spans="2:5" x14ac:dyDescent="0.2">
      <c r="B62" s="62" t="s">
        <v>217</v>
      </c>
      <c r="C62" s="63"/>
      <c r="D62" s="61">
        <f>D19</f>
        <v>0</v>
      </c>
      <c r="E62" s="61">
        <f>E19</f>
        <v>0</v>
      </c>
    </row>
    <row r="63" spans="2:5" x14ac:dyDescent="0.2">
      <c r="B63" s="62"/>
      <c r="C63" s="61"/>
      <c r="D63" s="61"/>
      <c r="E63" s="61"/>
    </row>
    <row r="64" spans="2:5" x14ac:dyDescent="0.2">
      <c r="B64" s="60" t="s">
        <v>216</v>
      </c>
      <c r="C64" s="58">
        <f>C54+C56-C60+C62</f>
        <v>-10393968</v>
      </c>
      <c r="D64" s="57">
        <f>D54+D56-D60+D62</f>
        <v>-6198281.0299999993</v>
      </c>
      <c r="E64" s="57">
        <f>E54+E56-E60+E62</f>
        <v>-6187281.8499999996</v>
      </c>
    </row>
    <row r="65" spans="2:5" x14ac:dyDescent="0.2">
      <c r="B65" s="60"/>
      <c r="C65" s="58"/>
      <c r="D65" s="57"/>
      <c r="E65" s="57"/>
    </row>
    <row r="66" spans="2:5" ht="25.5" x14ac:dyDescent="0.2">
      <c r="B66" s="59" t="s">
        <v>215</v>
      </c>
      <c r="C66" s="58">
        <f>C64-C56</f>
        <v>-10393968</v>
      </c>
      <c r="D66" s="57">
        <f>D64-D56</f>
        <v>-6198281.0299999993</v>
      </c>
      <c r="E66" s="57">
        <f>E64-E56</f>
        <v>-6187281.8499999996</v>
      </c>
    </row>
    <row r="67" spans="2:5" ht="13.5" thickBot="1" x14ac:dyDescent="0.25">
      <c r="B67" s="55"/>
      <c r="C67" s="56"/>
      <c r="D67" s="55"/>
      <c r="E67" s="55"/>
    </row>
    <row r="68" spans="2:5" ht="35.1" customHeight="1" thickBot="1" x14ac:dyDescent="0.25">
      <c r="B68" s="70"/>
      <c r="C68" s="70"/>
      <c r="D68" s="70"/>
      <c r="E68" s="70"/>
    </row>
    <row r="69" spans="2:5" x14ac:dyDescent="0.2">
      <c r="B69" s="164" t="s">
        <v>214</v>
      </c>
      <c r="C69" s="166" t="s">
        <v>213</v>
      </c>
      <c r="D69" s="168" t="s">
        <v>212</v>
      </c>
      <c r="E69" s="69" t="s">
        <v>211</v>
      </c>
    </row>
    <row r="70" spans="2:5" ht="13.5" thickBot="1" x14ac:dyDescent="0.25">
      <c r="B70" s="165"/>
      <c r="C70" s="167"/>
      <c r="D70" s="169"/>
      <c r="E70" s="68" t="s">
        <v>210</v>
      </c>
    </row>
    <row r="71" spans="2:5" x14ac:dyDescent="0.2">
      <c r="B71" s="67"/>
      <c r="C71" s="61"/>
      <c r="D71" s="61"/>
      <c r="E71" s="61"/>
    </row>
    <row r="72" spans="2:5" x14ac:dyDescent="0.2">
      <c r="B72" s="64" t="s">
        <v>209</v>
      </c>
      <c r="C72" s="61">
        <f>C11</f>
        <v>194412195</v>
      </c>
      <c r="D72" s="64">
        <f>D11</f>
        <v>128782399.86</v>
      </c>
      <c r="E72" s="64">
        <f>E11</f>
        <v>128782399.86</v>
      </c>
    </row>
    <row r="73" spans="2:5" x14ac:dyDescent="0.2">
      <c r="B73" s="64"/>
      <c r="C73" s="61"/>
      <c r="D73" s="64"/>
      <c r="E73" s="64"/>
    </row>
    <row r="74" spans="2:5" ht="25.5" x14ac:dyDescent="0.2">
      <c r="B74" s="66" t="s">
        <v>208</v>
      </c>
      <c r="C74" s="61">
        <f>C75-C76</f>
        <v>0</v>
      </c>
      <c r="D74" s="64">
        <f>D75-D76</f>
        <v>0</v>
      </c>
      <c r="E74" s="64">
        <f>E75-E76</f>
        <v>0</v>
      </c>
    </row>
    <row r="75" spans="2:5" x14ac:dyDescent="0.2">
      <c r="B75" s="65" t="s">
        <v>207</v>
      </c>
      <c r="C75" s="61">
        <f>C43</f>
        <v>0</v>
      </c>
      <c r="D75" s="64">
        <f>D43</f>
        <v>0</v>
      </c>
      <c r="E75" s="64">
        <f>E43</f>
        <v>0</v>
      </c>
    </row>
    <row r="76" spans="2:5" x14ac:dyDescent="0.2">
      <c r="B76" s="65" t="s">
        <v>206</v>
      </c>
      <c r="C76" s="61">
        <f>C46</f>
        <v>0</v>
      </c>
      <c r="D76" s="64">
        <f>D46</f>
        <v>0</v>
      </c>
      <c r="E76" s="64">
        <f>E46</f>
        <v>0</v>
      </c>
    </row>
    <row r="77" spans="2:5" x14ac:dyDescent="0.2">
      <c r="B77" s="62"/>
      <c r="C77" s="61"/>
      <c r="D77" s="64"/>
      <c r="E77" s="64"/>
    </row>
    <row r="78" spans="2:5" x14ac:dyDescent="0.2">
      <c r="B78" s="62" t="s">
        <v>205</v>
      </c>
      <c r="C78" s="61">
        <f>C16</f>
        <v>184018227</v>
      </c>
      <c r="D78" s="61">
        <f>D16</f>
        <v>37524449.210000001</v>
      </c>
      <c r="E78" s="61">
        <f>E16</f>
        <v>37524449.210000001</v>
      </c>
    </row>
    <row r="79" spans="2:5" x14ac:dyDescent="0.2">
      <c r="B79" s="62"/>
      <c r="C79" s="61"/>
      <c r="D79" s="61"/>
      <c r="E79" s="61"/>
    </row>
    <row r="80" spans="2:5" x14ac:dyDescent="0.2">
      <c r="B80" s="62" t="s">
        <v>204</v>
      </c>
      <c r="C80" s="63"/>
      <c r="D80" s="61">
        <f>D20</f>
        <v>0</v>
      </c>
      <c r="E80" s="61">
        <f>E20</f>
        <v>0</v>
      </c>
    </row>
    <row r="81" spans="2:5" x14ac:dyDescent="0.2">
      <c r="B81" s="62"/>
      <c r="C81" s="61"/>
      <c r="D81" s="61"/>
      <c r="E81" s="61"/>
    </row>
    <row r="82" spans="2:5" x14ac:dyDescent="0.2">
      <c r="B82" s="60" t="s">
        <v>203</v>
      </c>
      <c r="C82" s="58">
        <f>C72+C74-C78+C80</f>
        <v>10393968</v>
      </c>
      <c r="D82" s="57">
        <f>D72+D74-D78+D80</f>
        <v>91257950.650000006</v>
      </c>
      <c r="E82" s="57">
        <f>E72+E74-E78+E80</f>
        <v>91257950.650000006</v>
      </c>
    </row>
    <row r="83" spans="2:5" x14ac:dyDescent="0.2">
      <c r="B83" s="60"/>
      <c r="C83" s="58"/>
      <c r="D83" s="57"/>
      <c r="E83" s="57"/>
    </row>
    <row r="84" spans="2:5" ht="25.5" x14ac:dyDescent="0.2">
      <c r="B84" s="59" t="s">
        <v>202</v>
      </c>
      <c r="C84" s="58">
        <f>C82-C74</f>
        <v>10393968</v>
      </c>
      <c r="D84" s="57">
        <f>D82-D74</f>
        <v>91257950.650000006</v>
      </c>
      <c r="E84" s="57">
        <f>E82-E74</f>
        <v>91257950.650000006</v>
      </c>
    </row>
    <row r="85" spans="2:5" ht="13.5" thickBot="1" x14ac:dyDescent="0.25">
      <c r="B85" s="55"/>
      <c r="C85" s="56"/>
      <c r="D85" s="55"/>
      <c r="E85" s="55"/>
    </row>
  </sheetData>
  <mergeCells count="15">
    <mergeCell ref="B69:B70"/>
    <mergeCell ref="C69:C70"/>
    <mergeCell ref="D69:D70"/>
    <mergeCell ref="B51:B52"/>
    <mergeCell ref="D51:D52"/>
    <mergeCell ref="B38:B39"/>
    <mergeCell ref="C38:C39"/>
    <mergeCell ref="D38:D39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78"/>
  <sheetViews>
    <sheetView workbookViewId="0">
      <pane ySplit="8" topLeftCell="A60" activePane="bottomLeft" state="frozen"/>
      <selection pane="bottomLeft" activeCell="J63" sqref="J63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86" customWidth="1"/>
    <col min="4" max="4" width="18" style="1" customWidth="1"/>
    <col min="5" max="5" width="14.7109375" style="86" customWidth="1"/>
    <col min="6" max="6" width="13.85546875" style="1" customWidth="1"/>
    <col min="7" max="7" width="14.85546875" style="1" customWidth="1"/>
    <col min="8" max="8" width="13.7109375" style="86" customWidth="1"/>
    <col min="9" max="16384" width="11" style="1"/>
  </cols>
  <sheetData>
    <row r="1" spans="2:8" ht="13.5" thickBot="1" x14ac:dyDescent="0.25"/>
    <row r="2" spans="2:8" x14ac:dyDescent="0.2">
      <c r="B2" s="146" t="s">
        <v>120</v>
      </c>
      <c r="C2" s="147"/>
      <c r="D2" s="147"/>
      <c r="E2" s="147"/>
      <c r="F2" s="147"/>
      <c r="G2" s="147"/>
      <c r="H2" s="148"/>
    </row>
    <row r="3" spans="2:8" x14ac:dyDescent="0.2">
      <c r="B3" s="171" t="s">
        <v>312</v>
      </c>
      <c r="C3" s="172"/>
      <c r="D3" s="172"/>
      <c r="E3" s="172"/>
      <c r="F3" s="172"/>
      <c r="G3" s="172"/>
      <c r="H3" s="173"/>
    </row>
    <row r="4" spans="2:8" x14ac:dyDescent="0.2">
      <c r="B4" s="171" t="s">
        <v>125</v>
      </c>
      <c r="C4" s="172"/>
      <c r="D4" s="172"/>
      <c r="E4" s="172"/>
      <c r="F4" s="172"/>
      <c r="G4" s="172"/>
      <c r="H4" s="173"/>
    </row>
    <row r="5" spans="2:8" ht="13.5" thickBot="1" x14ac:dyDescent="0.25">
      <c r="B5" s="174" t="s">
        <v>1</v>
      </c>
      <c r="C5" s="175"/>
      <c r="D5" s="175"/>
      <c r="E5" s="175"/>
      <c r="F5" s="175"/>
      <c r="G5" s="175"/>
      <c r="H5" s="176"/>
    </row>
    <row r="6" spans="2:8" ht="13.5" thickBot="1" x14ac:dyDescent="0.25">
      <c r="B6" s="20"/>
      <c r="C6" s="181" t="s">
        <v>311</v>
      </c>
      <c r="D6" s="182"/>
      <c r="E6" s="182"/>
      <c r="F6" s="182"/>
      <c r="G6" s="183"/>
      <c r="H6" s="184" t="s">
        <v>310</v>
      </c>
    </row>
    <row r="7" spans="2:8" x14ac:dyDescent="0.2">
      <c r="B7" s="107" t="s">
        <v>214</v>
      </c>
      <c r="C7" s="184" t="s">
        <v>309</v>
      </c>
      <c r="D7" s="179" t="s">
        <v>308</v>
      </c>
      <c r="E7" s="184" t="s">
        <v>307</v>
      </c>
      <c r="F7" s="184" t="s">
        <v>212</v>
      </c>
      <c r="G7" s="184" t="s">
        <v>306</v>
      </c>
      <c r="H7" s="185"/>
    </row>
    <row r="8" spans="2:8" ht="13.5" thickBot="1" x14ac:dyDescent="0.25">
      <c r="B8" s="106" t="s">
        <v>134</v>
      </c>
      <c r="C8" s="186"/>
      <c r="D8" s="180"/>
      <c r="E8" s="186"/>
      <c r="F8" s="186"/>
      <c r="G8" s="186"/>
      <c r="H8" s="186"/>
    </row>
    <row r="9" spans="2:8" x14ac:dyDescent="0.2">
      <c r="B9" s="57" t="s">
        <v>305</v>
      </c>
      <c r="C9" s="91"/>
      <c r="D9" s="92"/>
      <c r="E9" s="91"/>
      <c r="F9" s="92"/>
      <c r="G9" s="92"/>
      <c r="H9" s="91"/>
    </row>
    <row r="10" spans="2:8" x14ac:dyDescent="0.2">
      <c r="B10" s="62" t="s">
        <v>304</v>
      </c>
      <c r="C10" s="91"/>
      <c r="D10" s="92"/>
      <c r="E10" s="91">
        <f t="shared" ref="E10:E16" si="0">C10+D10</f>
        <v>0</v>
      </c>
      <c r="F10" s="92"/>
      <c r="G10" s="92"/>
      <c r="H10" s="91">
        <f t="shared" ref="H10:H16" si="1">G10-C10</f>
        <v>0</v>
      </c>
    </row>
    <row r="11" spans="2:8" x14ac:dyDescent="0.2">
      <c r="B11" s="62" t="s">
        <v>303</v>
      </c>
      <c r="C11" s="91"/>
      <c r="D11" s="92"/>
      <c r="E11" s="91">
        <f t="shared" si="0"/>
        <v>0</v>
      </c>
      <c r="F11" s="92"/>
      <c r="G11" s="92"/>
      <c r="H11" s="91">
        <f t="shared" si="1"/>
        <v>0</v>
      </c>
    </row>
    <row r="12" spans="2:8" x14ac:dyDescent="0.2">
      <c r="B12" s="62" t="s">
        <v>302</v>
      </c>
      <c r="C12" s="91"/>
      <c r="D12" s="92"/>
      <c r="E12" s="91">
        <f t="shared" si="0"/>
        <v>0</v>
      </c>
      <c r="F12" s="92"/>
      <c r="G12" s="92"/>
      <c r="H12" s="91">
        <f t="shared" si="1"/>
        <v>0</v>
      </c>
    </row>
    <row r="13" spans="2:8" x14ac:dyDescent="0.2">
      <c r="B13" s="62" t="s">
        <v>301</v>
      </c>
      <c r="C13" s="91"/>
      <c r="D13" s="92"/>
      <c r="E13" s="91">
        <f t="shared" si="0"/>
        <v>0</v>
      </c>
      <c r="F13" s="92"/>
      <c r="G13" s="92"/>
      <c r="H13" s="91">
        <f t="shared" si="1"/>
        <v>0</v>
      </c>
    </row>
    <row r="14" spans="2:8" x14ac:dyDescent="0.2">
      <c r="B14" s="62" t="s">
        <v>300</v>
      </c>
      <c r="C14" s="91">
        <v>0</v>
      </c>
      <c r="D14" s="92">
        <v>89369.23</v>
      </c>
      <c r="E14" s="91">
        <f t="shared" si="0"/>
        <v>89369.23</v>
      </c>
      <c r="F14" s="92">
        <v>89369.23</v>
      </c>
      <c r="G14" s="92">
        <v>89369.23</v>
      </c>
      <c r="H14" s="91">
        <f t="shared" si="1"/>
        <v>89369.23</v>
      </c>
    </row>
    <row r="15" spans="2:8" x14ac:dyDescent="0.2">
      <c r="B15" s="62" t="s">
        <v>299</v>
      </c>
      <c r="C15" s="91">
        <v>0</v>
      </c>
      <c r="D15" s="92">
        <v>2</v>
      </c>
      <c r="E15" s="91">
        <f t="shared" si="0"/>
        <v>2</v>
      </c>
      <c r="F15" s="92">
        <v>2</v>
      </c>
      <c r="G15" s="92">
        <v>2</v>
      </c>
      <c r="H15" s="91">
        <f t="shared" si="1"/>
        <v>2</v>
      </c>
    </row>
    <row r="16" spans="2:8" x14ac:dyDescent="0.2">
      <c r="B16" s="62" t="s">
        <v>298</v>
      </c>
      <c r="C16" s="91"/>
      <c r="D16" s="92"/>
      <c r="E16" s="91">
        <f t="shared" si="0"/>
        <v>0</v>
      </c>
      <c r="F16" s="92"/>
      <c r="G16" s="92"/>
      <c r="H16" s="91">
        <f t="shared" si="1"/>
        <v>0</v>
      </c>
    </row>
    <row r="17" spans="2:8" ht="25.5" x14ac:dyDescent="0.2">
      <c r="B17" s="66" t="s">
        <v>297</v>
      </c>
      <c r="C17" s="91">
        <f t="shared" ref="C17:H17" si="2">SUM(C18:C28)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105">
        <f t="shared" si="2"/>
        <v>0</v>
      </c>
    </row>
    <row r="18" spans="2:8" x14ac:dyDescent="0.2">
      <c r="B18" s="104" t="s">
        <v>296</v>
      </c>
      <c r="C18" s="91"/>
      <c r="D18" s="92"/>
      <c r="E18" s="91">
        <f t="shared" ref="E18:E28" si="3">C18+D18</f>
        <v>0</v>
      </c>
      <c r="F18" s="92"/>
      <c r="G18" s="92"/>
      <c r="H18" s="91">
        <f t="shared" ref="H18:H28" si="4">G18-C18</f>
        <v>0</v>
      </c>
    </row>
    <row r="19" spans="2:8" x14ac:dyDescent="0.2">
      <c r="B19" s="104" t="s">
        <v>295</v>
      </c>
      <c r="C19" s="91"/>
      <c r="D19" s="92"/>
      <c r="E19" s="91">
        <f t="shared" si="3"/>
        <v>0</v>
      </c>
      <c r="F19" s="92"/>
      <c r="G19" s="92"/>
      <c r="H19" s="91">
        <f t="shared" si="4"/>
        <v>0</v>
      </c>
    </row>
    <row r="20" spans="2:8" x14ac:dyDescent="0.2">
      <c r="B20" s="104" t="s">
        <v>294</v>
      </c>
      <c r="C20" s="91"/>
      <c r="D20" s="92"/>
      <c r="E20" s="91">
        <f t="shared" si="3"/>
        <v>0</v>
      </c>
      <c r="F20" s="92"/>
      <c r="G20" s="92"/>
      <c r="H20" s="91">
        <f t="shared" si="4"/>
        <v>0</v>
      </c>
    </row>
    <row r="21" spans="2:8" x14ac:dyDescent="0.2">
      <c r="B21" s="104" t="s">
        <v>293</v>
      </c>
      <c r="C21" s="91"/>
      <c r="D21" s="92"/>
      <c r="E21" s="91">
        <f t="shared" si="3"/>
        <v>0</v>
      </c>
      <c r="F21" s="92"/>
      <c r="G21" s="92"/>
      <c r="H21" s="91">
        <f t="shared" si="4"/>
        <v>0</v>
      </c>
    </row>
    <row r="22" spans="2:8" x14ac:dyDescent="0.2">
      <c r="B22" s="104" t="s">
        <v>292</v>
      </c>
      <c r="C22" s="91"/>
      <c r="D22" s="92"/>
      <c r="E22" s="91">
        <f t="shared" si="3"/>
        <v>0</v>
      </c>
      <c r="F22" s="92"/>
      <c r="G22" s="92"/>
      <c r="H22" s="91">
        <f t="shared" si="4"/>
        <v>0</v>
      </c>
    </row>
    <row r="23" spans="2:8" ht="25.5" x14ac:dyDescent="0.2">
      <c r="B23" s="99" t="s">
        <v>291</v>
      </c>
      <c r="C23" s="91"/>
      <c r="D23" s="92"/>
      <c r="E23" s="91">
        <f t="shared" si="3"/>
        <v>0</v>
      </c>
      <c r="F23" s="92"/>
      <c r="G23" s="92"/>
      <c r="H23" s="91">
        <f t="shared" si="4"/>
        <v>0</v>
      </c>
    </row>
    <row r="24" spans="2:8" ht="25.5" x14ac:dyDescent="0.2">
      <c r="B24" s="99" t="s">
        <v>290</v>
      </c>
      <c r="C24" s="91"/>
      <c r="D24" s="92"/>
      <c r="E24" s="91">
        <f t="shared" si="3"/>
        <v>0</v>
      </c>
      <c r="F24" s="92"/>
      <c r="G24" s="92"/>
      <c r="H24" s="91">
        <f t="shared" si="4"/>
        <v>0</v>
      </c>
    </row>
    <row r="25" spans="2:8" x14ac:dyDescent="0.2">
      <c r="B25" s="104" t="s">
        <v>289</v>
      </c>
      <c r="C25" s="91"/>
      <c r="D25" s="92"/>
      <c r="E25" s="91">
        <f t="shared" si="3"/>
        <v>0</v>
      </c>
      <c r="F25" s="92"/>
      <c r="G25" s="92"/>
      <c r="H25" s="91">
        <f t="shared" si="4"/>
        <v>0</v>
      </c>
    </row>
    <row r="26" spans="2:8" x14ac:dyDescent="0.2">
      <c r="B26" s="104" t="s">
        <v>288</v>
      </c>
      <c r="C26" s="91"/>
      <c r="D26" s="92"/>
      <c r="E26" s="91">
        <f t="shared" si="3"/>
        <v>0</v>
      </c>
      <c r="F26" s="92"/>
      <c r="G26" s="92"/>
      <c r="H26" s="91">
        <f t="shared" si="4"/>
        <v>0</v>
      </c>
    </row>
    <row r="27" spans="2:8" x14ac:dyDescent="0.2">
      <c r="B27" s="104" t="s">
        <v>287</v>
      </c>
      <c r="C27" s="91"/>
      <c r="D27" s="92"/>
      <c r="E27" s="91">
        <f t="shared" si="3"/>
        <v>0</v>
      </c>
      <c r="F27" s="92"/>
      <c r="G27" s="92"/>
      <c r="H27" s="91">
        <f t="shared" si="4"/>
        <v>0</v>
      </c>
    </row>
    <row r="28" spans="2:8" ht="25.5" x14ac:dyDescent="0.2">
      <c r="B28" s="99" t="s">
        <v>286</v>
      </c>
      <c r="C28" s="91"/>
      <c r="D28" s="92"/>
      <c r="E28" s="91">
        <f t="shared" si="3"/>
        <v>0</v>
      </c>
      <c r="F28" s="92"/>
      <c r="G28" s="92"/>
      <c r="H28" s="91">
        <f t="shared" si="4"/>
        <v>0</v>
      </c>
    </row>
    <row r="29" spans="2:8" ht="25.5" x14ac:dyDescent="0.2">
      <c r="B29" s="66" t="s">
        <v>285</v>
      </c>
      <c r="C29" s="91">
        <f t="shared" ref="C29:H29" si="5">SUM(C30:C34)</f>
        <v>0</v>
      </c>
      <c r="D29" s="91">
        <f t="shared" si="5"/>
        <v>0</v>
      </c>
      <c r="E29" s="91">
        <f t="shared" si="5"/>
        <v>0</v>
      </c>
      <c r="F29" s="91">
        <f t="shared" si="5"/>
        <v>0</v>
      </c>
      <c r="G29" s="91">
        <f t="shared" si="5"/>
        <v>0</v>
      </c>
      <c r="H29" s="91">
        <f t="shared" si="5"/>
        <v>0</v>
      </c>
    </row>
    <row r="30" spans="2:8" x14ac:dyDescent="0.2">
      <c r="B30" s="104" t="s">
        <v>284</v>
      </c>
      <c r="C30" s="91"/>
      <c r="D30" s="92"/>
      <c r="E30" s="91">
        <f t="shared" ref="E30:E35" si="6">C30+D30</f>
        <v>0</v>
      </c>
      <c r="F30" s="92"/>
      <c r="G30" s="92"/>
      <c r="H30" s="91">
        <f t="shared" ref="H30:H35" si="7">G30-C30</f>
        <v>0</v>
      </c>
    </row>
    <row r="31" spans="2:8" x14ac:dyDescent="0.2">
      <c r="B31" s="104" t="s">
        <v>283</v>
      </c>
      <c r="C31" s="91"/>
      <c r="D31" s="92"/>
      <c r="E31" s="91">
        <f t="shared" si="6"/>
        <v>0</v>
      </c>
      <c r="F31" s="92"/>
      <c r="G31" s="92"/>
      <c r="H31" s="91">
        <f t="shared" si="7"/>
        <v>0</v>
      </c>
    </row>
    <row r="32" spans="2:8" x14ac:dyDescent="0.2">
      <c r="B32" s="104" t="s">
        <v>282</v>
      </c>
      <c r="C32" s="91"/>
      <c r="D32" s="92"/>
      <c r="E32" s="91">
        <f t="shared" si="6"/>
        <v>0</v>
      </c>
      <c r="F32" s="92"/>
      <c r="G32" s="92"/>
      <c r="H32" s="91">
        <f t="shared" si="7"/>
        <v>0</v>
      </c>
    </row>
    <row r="33" spans="2:8" ht="25.5" x14ac:dyDescent="0.2">
      <c r="B33" s="99" t="s">
        <v>281</v>
      </c>
      <c r="C33" s="91"/>
      <c r="D33" s="92"/>
      <c r="E33" s="91">
        <f t="shared" si="6"/>
        <v>0</v>
      </c>
      <c r="F33" s="92"/>
      <c r="G33" s="92"/>
      <c r="H33" s="91">
        <f t="shared" si="7"/>
        <v>0</v>
      </c>
    </row>
    <row r="34" spans="2:8" x14ac:dyDescent="0.2">
      <c r="B34" s="104" t="s">
        <v>280</v>
      </c>
      <c r="C34" s="91"/>
      <c r="D34" s="92"/>
      <c r="E34" s="91">
        <f t="shared" si="6"/>
        <v>0</v>
      </c>
      <c r="F34" s="92"/>
      <c r="G34" s="92"/>
      <c r="H34" s="91">
        <f t="shared" si="7"/>
        <v>0</v>
      </c>
    </row>
    <row r="35" spans="2:8" x14ac:dyDescent="0.2">
      <c r="B35" s="62" t="s">
        <v>279</v>
      </c>
      <c r="C35" s="91">
        <v>478400</v>
      </c>
      <c r="D35" s="92">
        <v>-261900</v>
      </c>
      <c r="E35" s="91">
        <f t="shared" si="6"/>
        <v>216500</v>
      </c>
      <c r="F35" s="92">
        <v>1100</v>
      </c>
      <c r="G35" s="92">
        <v>1100</v>
      </c>
      <c r="H35" s="91">
        <f t="shared" si="7"/>
        <v>-477300</v>
      </c>
    </row>
    <row r="36" spans="2:8" x14ac:dyDescent="0.2">
      <c r="B36" s="62" t="s">
        <v>278</v>
      </c>
      <c r="C36" s="91">
        <f t="shared" ref="C36:H36" si="8">C37</f>
        <v>0</v>
      </c>
      <c r="D36" s="91">
        <f t="shared" si="8"/>
        <v>0</v>
      </c>
      <c r="E36" s="91">
        <f t="shared" si="8"/>
        <v>0</v>
      </c>
      <c r="F36" s="91">
        <f t="shared" si="8"/>
        <v>0</v>
      </c>
      <c r="G36" s="91">
        <f t="shared" si="8"/>
        <v>0</v>
      </c>
      <c r="H36" s="91">
        <f t="shared" si="8"/>
        <v>0</v>
      </c>
    </row>
    <row r="37" spans="2:8" x14ac:dyDescent="0.2">
      <c r="B37" s="104" t="s">
        <v>277</v>
      </c>
      <c r="C37" s="91"/>
      <c r="D37" s="92"/>
      <c r="E37" s="91">
        <f>C37+D37</f>
        <v>0</v>
      </c>
      <c r="F37" s="92"/>
      <c r="G37" s="92"/>
      <c r="H37" s="91">
        <f>G37-C37</f>
        <v>0</v>
      </c>
    </row>
    <row r="38" spans="2:8" x14ac:dyDescent="0.2">
      <c r="B38" s="62" t="s">
        <v>276</v>
      </c>
      <c r="C38" s="91">
        <f t="shared" ref="C38:H38" si="9">C39+C40</f>
        <v>0</v>
      </c>
      <c r="D38" s="91">
        <f t="shared" si="9"/>
        <v>0</v>
      </c>
      <c r="E38" s="91">
        <f t="shared" si="9"/>
        <v>0</v>
      </c>
      <c r="F38" s="91">
        <f t="shared" si="9"/>
        <v>0</v>
      </c>
      <c r="G38" s="91">
        <f t="shared" si="9"/>
        <v>0</v>
      </c>
      <c r="H38" s="91">
        <f t="shared" si="9"/>
        <v>0</v>
      </c>
    </row>
    <row r="39" spans="2:8" x14ac:dyDescent="0.2">
      <c r="B39" s="104" t="s">
        <v>275</v>
      </c>
      <c r="C39" s="91"/>
      <c r="D39" s="92"/>
      <c r="E39" s="91">
        <f>C39+D39</f>
        <v>0</v>
      </c>
      <c r="F39" s="92"/>
      <c r="G39" s="92"/>
      <c r="H39" s="91">
        <f>G39-C39</f>
        <v>0</v>
      </c>
    </row>
    <row r="40" spans="2:8" x14ac:dyDescent="0.2">
      <c r="B40" s="104" t="s">
        <v>274</v>
      </c>
      <c r="C40" s="91"/>
      <c r="D40" s="92"/>
      <c r="E40" s="91">
        <f>C40+D40</f>
        <v>0</v>
      </c>
      <c r="F40" s="92"/>
      <c r="G40" s="92"/>
      <c r="H40" s="91">
        <f>G40-C40</f>
        <v>0</v>
      </c>
    </row>
    <row r="41" spans="2:8" x14ac:dyDescent="0.2">
      <c r="B41" s="95"/>
      <c r="C41" s="91"/>
      <c r="D41" s="92"/>
      <c r="E41" s="91"/>
      <c r="F41" s="92"/>
      <c r="G41" s="92"/>
      <c r="H41" s="91"/>
    </row>
    <row r="42" spans="2:8" ht="25.5" x14ac:dyDescent="0.2">
      <c r="B42" s="75" t="s">
        <v>273</v>
      </c>
      <c r="C42" s="90">
        <f t="shared" ref="C42:H42" si="10">C10+C11+C12+C13+C14+C15+C16+C17+C29+C35+C36+C38</f>
        <v>478400</v>
      </c>
      <c r="D42" s="103">
        <f t="shared" si="10"/>
        <v>-172528.77000000002</v>
      </c>
      <c r="E42" s="103">
        <f t="shared" si="10"/>
        <v>305871.23</v>
      </c>
      <c r="F42" s="103">
        <f t="shared" si="10"/>
        <v>90471.23</v>
      </c>
      <c r="G42" s="103">
        <f t="shared" si="10"/>
        <v>90471.23</v>
      </c>
      <c r="H42" s="103">
        <f t="shared" si="10"/>
        <v>-387928.77</v>
      </c>
    </row>
    <row r="43" spans="2:8" x14ac:dyDescent="0.2">
      <c r="B43" s="64"/>
      <c r="C43" s="91"/>
      <c r="D43" s="64"/>
      <c r="E43" s="102"/>
      <c r="F43" s="64"/>
      <c r="G43" s="64"/>
      <c r="H43" s="102"/>
    </row>
    <row r="44" spans="2:8" ht="25.5" x14ac:dyDescent="0.2">
      <c r="B44" s="75" t="s">
        <v>272</v>
      </c>
      <c r="C44" s="101"/>
      <c r="D44" s="100"/>
      <c r="E44" s="101"/>
      <c r="F44" s="100"/>
      <c r="G44" s="100"/>
      <c r="H44" s="91"/>
    </row>
    <row r="45" spans="2:8" x14ac:dyDescent="0.2">
      <c r="B45" s="95"/>
      <c r="C45" s="91"/>
      <c r="D45" s="94"/>
      <c r="E45" s="91"/>
      <c r="F45" s="94"/>
      <c r="G45" s="94"/>
      <c r="H45" s="91"/>
    </row>
    <row r="46" spans="2:8" x14ac:dyDescent="0.2">
      <c r="B46" s="57" t="s">
        <v>271</v>
      </c>
      <c r="C46" s="91"/>
      <c r="D46" s="92"/>
      <c r="E46" s="91"/>
      <c r="F46" s="92"/>
      <c r="G46" s="92"/>
      <c r="H46" s="91"/>
    </row>
    <row r="47" spans="2:8" x14ac:dyDescent="0.2">
      <c r="B47" s="62" t="s">
        <v>270</v>
      </c>
      <c r="C47" s="91">
        <f t="shared" ref="C47:H47" si="11">SUM(C48:C55)</f>
        <v>0</v>
      </c>
      <c r="D47" s="91">
        <f t="shared" si="11"/>
        <v>0</v>
      </c>
      <c r="E47" s="91">
        <f t="shared" si="11"/>
        <v>0</v>
      </c>
      <c r="F47" s="91">
        <f t="shared" si="11"/>
        <v>0</v>
      </c>
      <c r="G47" s="91">
        <f t="shared" si="11"/>
        <v>0</v>
      </c>
      <c r="H47" s="91">
        <f t="shared" si="11"/>
        <v>0</v>
      </c>
    </row>
    <row r="48" spans="2:8" ht="25.5" x14ac:dyDescent="0.2">
      <c r="B48" s="99" t="s">
        <v>269</v>
      </c>
      <c r="C48" s="91"/>
      <c r="D48" s="92"/>
      <c r="E48" s="91">
        <f t="shared" ref="E48:E55" si="12">C48+D48</f>
        <v>0</v>
      </c>
      <c r="F48" s="92"/>
      <c r="G48" s="92"/>
      <c r="H48" s="91">
        <f t="shared" ref="H48:H55" si="13">G48-C48</f>
        <v>0</v>
      </c>
    </row>
    <row r="49" spans="2:8" ht="25.5" x14ac:dyDescent="0.2">
      <c r="B49" s="99" t="s">
        <v>268</v>
      </c>
      <c r="C49" s="91"/>
      <c r="D49" s="92"/>
      <c r="E49" s="91">
        <f t="shared" si="12"/>
        <v>0</v>
      </c>
      <c r="F49" s="92"/>
      <c r="G49" s="92"/>
      <c r="H49" s="91">
        <f t="shared" si="13"/>
        <v>0</v>
      </c>
    </row>
    <row r="50" spans="2:8" ht="25.5" x14ac:dyDescent="0.2">
      <c r="B50" s="99" t="s">
        <v>267</v>
      </c>
      <c r="C50" s="91"/>
      <c r="D50" s="92"/>
      <c r="E50" s="91">
        <f t="shared" si="12"/>
        <v>0</v>
      </c>
      <c r="F50" s="92"/>
      <c r="G50" s="92"/>
      <c r="H50" s="91">
        <f t="shared" si="13"/>
        <v>0</v>
      </c>
    </row>
    <row r="51" spans="2:8" ht="38.25" x14ac:dyDescent="0.2">
      <c r="B51" s="99" t="s">
        <v>266</v>
      </c>
      <c r="C51" s="91"/>
      <c r="D51" s="92"/>
      <c r="E51" s="91">
        <f t="shared" si="12"/>
        <v>0</v>
      </c>
      <c r="F51" s="92"/>
      <c r="G51" s="92"/>
      <c r="H51" s="91">
        <f t="shared" si="13"/>
        <v>0</v>
      </c>
    </row>
    <row r="52" spans="2:8" x14ac:dyDescent="0.2">
      <c r="B52" s="99" t="s">
        <v>265</v>
      </c>
      <c r="C52" s="91"/>
      <c r="D52" s="92"/>
      <c r="E52" s="91">
        <f t="shared" si="12"/>
        <v>0</v>
      </c>
      <c r="F52" s="92"/>
      <c r="G52" s="92"/>
      <c r="H52" s="91">
        <f t="shared" si="13"/>
        <v>0</v>
      </c>
    </row>
    <row r="53" spans="2:8" ht="25.5" x14ac:dyDescent="0.2">
      <c r="B53" s="99" t="s">
        <v>264</v>
      </c>
      <c r="C53" s="91"/>
      <c r="D53" s="92"/>
      <c r="E53" s="91">
        <f t="shared" si="12"/>
        <v>0</v>
      </c>
      <c r="F53" s="92"/>
      <c r="G53" s="92"/>
      <c r="H53" s="91">
        <f t="shared" si="13"/>
        <v>0</v>
      </c>
    </row>
    <row r="54" spans="2:8" ht="25.5" x14ac:dyDescent="0.2">
      <c r="B54" s="99" t="s">
        <v>263</v>
      </c>
      <c r="C54" s="91"/>
      <c r="D54" s="92"/>
      <c r="E54" s="91">
        <f t="shared" si="12"/>
        <v>0</v>
      </c>
      <c r="F54" s="92"/>
      <c r="G54" s="92"/>
      <c r="H54" s="91">
        <f t="shared" si="13"/>
        <v>0</v>
      </c>
    </row>
    <row r="55" spans="2:8" ht="25.5" x14ac:dyDescent="0.2">
      <c r="B55" s="99" t="s">
        <v>262</v>
      </c>
      <c r="C55" s="91"/>
      <c r="D55" s="92"/>
      <c r="E55" s="91">
        <f t="shared" si="12"/>
        <v>0</v>
      </c>
      <c r="F55" s="92"/>
      <c r="G55" s="92"/>
      <c r="H55" s="91">
        <f t="shared" si="13"/>
        <v>0</v>
      </c>
    </row>
    <row r="56" spans="2:8" x14ac:dyDescent="0.2">
      <c r="B56" s="66" t="s">
        <v>261</v>
      </c>
      <c r="C56" s="91">
        <f t="shared" ref="C56:H56" si="14">SUM(C57:C60)</f>
        <v>0</v>
      </c>
      <c r="D56" s="91">
        <f t="shared" si="14"/>
        <v>0</v>
      </c>
      <c r="E56" s="91">
        <f t="shared" si="14"/>
        <v>0</v>
      </c>
      <c r="F56" s="91">
        <f t="shared" si="14"/>
        <v>0</v>
      </c>
      <c r="G56" s="91">
        <f t="shared" si="14"/>
        <v>0</v>
      </c>
      <c r="H56" s="91">
        <f t="shared" si="14"/>
        <v>0</v>
      </c>
    </row>
    <row r="57" spans="2:8" x14ac:dyDescent="0.2">
      <c r="B57" s="99" t="s">
        <v>260</v>
      </c>
      <c r="C57" s="91"/>
      <c r="D57" s="92"/>
      <c r="E57" s="91">
        <f>C57+D57</f>
        <v>0</v>
      </c>
      <c r="F57" s="92"/>
      <c r="G57" s="92"/>
      <c r="H57" s="91">
        <f>G57-C57</f>
        <v>0</v>
      </c>
    </row>
    <row r="58" spans="2:8" x14ac:dyDescent="0.2">
      <c r="B58" s="99" t="s">
        <v>259</v>
      </c>
      <c r="C58" s="91"/>
      <c r="D58" s="92"/>
      <c r="E58" s="91">
        <f>C58+D58</f>
        <v>0</v>
      </c>
      <c r="F58" s="92"/>
      <c r="G58" s="92"/>
      <c r="H58" s="91">
        <f>G58-C58</f>
        <v>0</v>
      </c>
    </row>
    <row r="59" spans="2:8" x14ac:dyDescent="0.2">
      <c r="B59" s="99" t="s">
        <v>258</v>
      </c>
      <c r="C59" s="91"/>
      <c r="D59" s="92"/>
      <c r="E59" s="91">
        <f>C59+D59</f>
        <v>0</v>
      </c>
      <c r="F59" s="92"/>
      <c r="G59" s="92"/>
      <c r="H59" s="91">
        <f>G59-C59</f>
        <v>0</v>
      </c>
    </row>
    <row r="60" spans="2:8" x14ac:dyDescent="0.2">
      <c r="B60" s="99" t="s">
        <v>257</v>
      </c>
      <c r="C60" s="91"/>
      <c r="D60" s="92"/>
      <c r="E60" s="91">
        <f>C60+D60</f>
        <v>0</v>
      </c>
      <c r="F60" s="92"/>
      <c r="G60" s="92"/>
      <c r="H60" s="91">
        <f>G60-C60</f>
        <v>0</v>
      </c>
    </row>
    <row r="61" spans="2:8" x14ac:dyDescent="0.2">
      <c r="B61" s="66" t="s">
        <v>256</v>
      </c>
      <c r="C61" s="91">
        <f t="shared" ref="C61:H61" si="15">C62+C63</f>
        <v>0</v>
      </c>
      <c r="D61" s="91">
        <f t="shared" si="15"/>
        <v>0</v>
      </c>
      <c r="E61" s="91">
        <f t="shared" si="15"/>
        <v>0</v>
      </c>
      <c r="F61" s="91">
        <f t="shared" si="15"/>
        <v>0</v>
      </c>
      <c r="G61" s="91">
        <f t="shared" si="15"/>
        <v>0</v>
      </c>
      <c r="H61" s="91">
        <f t="shared" si="15"/>
        <v>0</v>
      </c>
    </row>
    <row r="62" spans="2:8" ht="25.5" x14ac:dyDescent="0.2">
      <c r="B62" s="99" t="s">
        <v>255</v>
      </c>
      <c r="C62" s="91"/>
      <c r="D62" s="92"/>
      <c r="E62" s="91">
        <f>C62+D62</f>
        <v>0</v>
      </c>
      <c r="F62" s="92"/>
      <c r="G62" s="92"/>
      <c r="H62" s="91">
        <f>G62-C62</f>
        <v>0</v>
      </c>
    </row>
    <row r="63" spans="2:8" x14ac:dyDescent="0.2">
      <c r="B63" s="99" t="s">
        <v>254</v>
      </c>
      <c r="C63" s="91"/>
      <c r="D63" s="92"/>
      <c r="E63" s="91">
        <f>C63+D63</f>
        <v>0</v>
      </c>
      <c r="F63" s="92"/>
      <c r="G63" s="92"/>
      <c r="H63" s="91">
        <f>G63-C63</f>
        <v>0</v>
      </c>
    </row>
    <row r="64" spans="2:8" ht="39" thickBot="1" x14ac:dyDescent="0.25">
      <c r="B64" s="144" t="s">
        <v>253</v>
      </c>
      <c r="C64" s="87">
        <v>194412195</v>
      </c>
      <c r="D64" s="145">
        <v>32103690.059999999</v>
      </c>
      <c r="E64" s="87">
        <f>C64+D64</f>
        <v>226515885.06</v>
      </c>
      <c r="F64" s="145">
        <v>128782399.86</v>
      </c>
      <c r="G64" s="145">
        <v>128782399.86</v>
      </c>
      <c r="H64" s="87">
        <f>G64-C64</f>
        <v>-65629795.140000001</v>
      </c>
    </row>
    <row r="65" spans="2:8" x14ac:dyDescent="0.2">
      <c r="B65" s="98" t="s">
        <v>252</v>
      </c>
      <c r="C65" s="96"/>
      <c r="D65" s="97"/>
      <c r="E65" s="96">
        <f>C65+D65</f>
        <v>0</v>
      </c>
      <c r="F65" s="97"/>
      <c r="G65" s="97"/>
      <c r="H65" s="96">
        <f>G65-C65</f>
        <v>0</v>
      </c>
    </row>
    <row r="66" spans="2:8" x14ac:dyDescent="0.2">
      <c r="B66" s="95"/>
      <c r="C66" s="91"/>
      <c r="D66" s="94"/>
      <c r="E66" s="91"/>
      <c r="F66" s="94"/>
      <c r="G66" s="94"/>
      <c r="H66" s="91"/>
    </row>
    <row r="67" spans="2:8" ht="25.5" x14ac:dyDescent="0.2">
      <c r="B67" s="75" t="s">
        <v>251</v>
      </c>
      <c r="C67" s="90">
        <f t="shared" ref="C67:H67" si="16">C47+C56+C61+C64+C65</f>
        <v>194412195</v>
      </c>
      <c r="D67" s="90">
        <f t="shared" si="16"/>
        <v>32103690.059999999</v>
      </c>
      <c r="E67" s="90">
        <f t="shared" si="16"/>
        <v>226515885.06</v>
      </c>
      <c r="F67" s="90">
        <f t="shared" si="16"/>
        <v>128782399.86</v>
      </c>
      <c r="G67" s="90">
        <f t="shared" si="16"/>
        <v>128782399.86</v>
      </c>
      <c r="H67" s="90">
        <f t="shared" si="16"/>
        <v>-65629795.140000001</v>
      </c>
    </row>
    <row r="68" spans="2:8" x14ac:dyDescent="0.2">
      <c r="B68" s="93"/>
      <c r="C68" s="91"/>
      <c r="D68" s="94"/>
      <c r="E68" s="91"/>
      <c r="F68" s="94"/>
      <c r="G68" s="94"/>
      <c r="H68" s="91"/>
    </row>
    <row r="69" spans="2:8" ht="25.5" x14ac:dyDescent="0.2">
      <c r="B69" s="75" t="s">
        <v>250</v>
      </c>
      <c r="C69" s="90">
        <f t="shared" ref="C69:H69" si="17">C70</f>
        <v>0</v>
      </c>
      <c r="D69" s="90">
        <f t="shared" si="17"/>
        <v>0</v>
      </c>
      <c r="E69" s="90">
        <f t="shared" si="17"/>
        <v>0</v>
      </c>
      <c r="F69" s="90">
        <f t="shared" si="17"/>
        <v>0</v>
      </c>
      <c r="G69" s="90">
        <f t="shared" si="17"/>
        <v>0</v>
      </c>
      <c r="H69" s="90">
        <f t="shared" si="17"/>
        <v>0</v>
      </c>
    </row>
    <row r="70" spans="2:8" x14ac:dyDescent="0.2">
      <c r="B70" s="93" t="s">
        <v>249</v>
      </c>
      <c r="C70" s="91"/>
      <c r="D70" s="92"/>
      <c r="E70" s="91">
        <f>C70+D70</f>
        <v>0</v>
      </c>
      <c r="F70" s="92"/>
      <c r="G70" s="92"/>
      <c r="H70" s="91">
        <f>G70-C70</f>
        <v>0</v>
      </c>
    </row>
    <row r="71" spans="2:8" x14ac:dyDescent="0.2">
      <c r="B71" s="93"/>
      <c r="C71" s="91"/>
      <c r="D71" s="92"/>
      <c r="E71" s="91"/>
      <c r="F71" s="92"/>
      <c r="G71" s="92"/>
      <c r="H71" s="91"/>
    </row>
    <row r="72" spans="2:8" x14ac:dyDescent="0.2">
      <c r="B72" s="75" t="s">
        <v>248</v>
      </c>
      <c r="C72" s="90">
        <f t="shared" ref="C72:H72" si="18">C42+C67+C69</f>
        <v>194890595</v>
      </c>
      <c r="D72" s="90">
        <f t="shared" si="18"/>
        <v>31931161.289999999</v>
      </c>
      <c r="E72" s="90">
        <f t="shared" si="18"/>
        <v>226821756.28999999</v>
      </c>
      <c r="F72" s="90">
        <f t="shared" si="18"/>
        <v>128872871.09</v>
      </c>
      <c r="G72" s="90">
        <f t="shared" si="18"/>
        <v>128872871.09</v>
      </c>
      <c r="H72" s="90">
        <f t="shared" si="18"/>
        <v>-66017723.910000004</v>
      </c>
    </row>
    <row r="73" spans="2:8" x14ac:dyDescent="0.2">
      <c r="B73" s="93"/>
      <c r="C73" s="91"/>
      <c r="D73" s="92"/>
      <c r="E73" s="91"/>
      <c r="F73" s="92"/>
      <c r="G73" s="92"/>
      <c r="H73" s="91"/>
    </row>
    <row r="74" spans="2:8" x14ac:dyDescent="0.2">
      <c r="B74" s="75" t="s">
        <v>247</v>
      </c>
      <c r="C74" s="91"/>
      <c r="D74" s="92"/>
      <c r="E74" s="91"/>
      <c r="F74" s="92"/>
      <c r="G74" s="92"/>
      <c r="H74" s="91"/>
    </row>
    <row r="75" spans="2:8" ht="25.5" x14ac:dyDescent="0.2">
      <c r="B75" s="93" t="s">
        <v>246</v>
      </c>
      <c r="C75" s="91"/>
      <c r="D75" s="92"/>
      <c r="E75" s="91">
        <f>C75+D75</f>
        <v>0</v>
      </c>
      <c r="F75" s="92"/>
      <c r="G75" s="92"/>
      <c r="H75" s="91">
        <f>G75-C75</f>
        <v>0</v>
      </c>
    </row>
    <row r="76" spans="2:8" ht="25.5" x14ac:dyDescent="0.2">
      <c r="B76" s="93" t="s">
        <v>245</v>
      </c>
      <c r="C76" s="91"/>
      <c r="D76" s="92"/>
      <c r="E76" s="91">
        <f>C76+D76</f>
        <v>0</v>
      </c>
      <c r="F76" s="92"/>
      <c r="G76" s="92"/>
      <c r="H76" s="91">
        <f>G76-C76</f>
        <v>0</v>
      </c>
    </row>
    <row r="77" spans="2:8" ht="25.5" x14ac:dyDescent="0.2">
      <c r="B77" s="75" t="s">
        <v>244</v>
      </c>
      <c r="C77" s="90">
        <f t="shared" ref="C77:H77" si="19">SUM(C75:C76)</f>
        <v>0</v>
      </c>
      <c r="D77" s="90">
        <f t="shared" si="19"/>
        <v>0</v>
      </c>
      <c r="E77" s="90">
        <f t="shared" si="19"/>
        <v>0</v>
      </c>
      <c r="F77" s="90">
        <f t="shared" si="19"/>
        <v>0</v>
      </c>
      <c r="G77" s="90">
        <f t="shared" si="19"/>
        <v>0</v>
      </c>
      <c r="H77" s="90">
        <f t="shared" si="19"/>
        <v>0</v>
      </c>
    </row>
    <row r="78" spans="2:8" ht="13.5" thickBot="1" x14ac:dyDescent="0.25">
      <c r="B78" s="89"/>
      <c r="C78" s="87"/>
      <c r="D78" s="88"/>
      <c r="E78" s="87"/>
      <c r="F78" s="88"/>
      <c r="G78" s="88"/>
      <c r="H78" s="87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61"/>
  <sheetViews>
    <sheetView workbookViewId="0">
      <pane ySplit="9" topLeftCell="A10" activePane="bottomLeft" state="frozen"/>
      <selection pane="bottomLeft" activeCell="L80" sqref="L80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146" t="s">
        <v>120</v>
      </c>
      <c r="C2" s="147"/>
      <c r="D2" s="147"/>
      <c r="E2" s="147"/>
      <c r="F2" s="147"/>
      <c r="G2" s="147"/>
      <c r="H2" s="147"/>
      <c r="I2" s="189"/>
    </row>
    <row r="3" spans="2:9" x14ac:dyDescent="0.2">
      <c r="B3" s="171" t="s">
        <v>394</v>
      </c>
      <c r="C3" s="172"/>
      <c r="D3" s="172"/>
      <c r="E3" s="172"/>
      <c r="F3" s="172"/>
      <c r="G3" s="172"/>
      <c r="H3" s="172"/>
      <c r="I3" s="190"/>
    </row>
    <row r="4" spans="2:9" x14ac:dyDescent="0.2">
      <c r="B4" s="171" t="s">
        <v>393</v>
      </c>
      <c r="C4" s="172"/>
      <c r="D4" s="172"/>
      <c r="E4" s="172"/>
      <c r="F4" s="172"/>
      <c r="G4" s="172"/>
      <c r="H4" s="172"/>
      <c r="I4" s="190"/>
    </row>
    <row r="5" spans="2:9" x14ac:dyDescent="0.2">
      <c r="B5" s="171" t="s">
        <v>125</v>
      </c>
      <c r="C5" s="172"/>
      <c r="D5" s="172"/>
      <c r="E5" s="172"/>
      <c r="F5" s="172"/>
      <c r="G5" s="172"/>
      <c r="H5" s="172"/>
      <c r="I5" s="190"/>
    </row>
    <row r="6" spans="2:9" ht="13.5" thickBot="1" x14ac:dyDescent="0.25">
      <c r="B6" s="174" t="s">
        <v>1</v>
      </c>
      <c r="C6" s="175"/>
      <c r="D6" s="175"/>
      <c r="E6" s="175"/>
      <c r="F6" s="175"/>
      <c r="G6" s="175"/>
      <c r="H6" s="175"/>
      <c r="I6" s="191"/>
    </row>
    <row r="7" spans="2:9" ht="15.75" customHeight="1" x14ac:dyDescent="0.2">
      <c r="B7" s="146" t="s">
        <v>2</v>
      </c>
      <c r="C7" s="148"/>
      <c r="D7" s="146" t="s">
        <v>392</v>
      </c>
      <c r="E7" s="147"/>
      <c r="F7" s="147"/>
      <c r="G7" s="147"/>
      <c r="H7" s="148"/>
      <c r="I7" s="184" t="s">
        <v>391</v>
      </c>
    </row>
    <row r="8" spans="2:9" ht="15" customHeight="1" thickBot="1" x14ac:dyDescent="0.25">
      <c r="B8" s="171"/>
      <c r="C8" s="173"/>
      <c r="D8" s="174"/>
      <c r="E8" s="175"/>
      <c r="F8" s="175"/>
      <c r="G8" s="175"/>
      <c r="H8" s="176"/>
      <c r="I8" s="185"/>
    </row>
    <row r="9" spans="2:9" ht="26.25" thickBot="1" x14ac:dyDescent="0.25">
      <c r="B9" s="174"/>
      <c r="C9" s="176"/>
      <c r="D9" s="120" t="s">
        <v>242</v>
      </c>
      <c r="E9" s="22" t="s">
        <v>390</v>
      </c>
      <c r="F9" s="120" t="s">
        <v>389</v>
      </c>
      <c r="G9" s="120" t="s">
        <v>212</v>
      </c>
      <c r="H9" s="120" t="s">
        <v>241</v>
      </c>
      <c r="I9" s="186"/>
    </row>
    <row r="10" spans="2:9" x14ac:dyDescent="0.2">
      <c r="B10" s="119" t="s">
        <v>388</v>
      </c>
      <c r="C10" s="118"/>
      <c r="D10" s="111">
        <f t="shared" ref="D10:I10" si="0">D11+D19+D29+D39+D49+D59+D72+D76+D63</f>
        <v>10872368</v>
      </c>
      <c r="E10" s="111">
        <f t="shared" si="0"/>
        <v>1948342.77</v>
      </c>
      <c r="F10" s="111">
        <f t="shared" si="0"/>
        <v>12820710.77</v>
      </c>
      <c r="G10" s="111">
        <f t="shared" si="0"/>
        <v>6288752.2600000007</v>
      </c>
      <c r="H10" s="111">
        <f t="shared" si="0"/>
        <v>6277753.0800000001</v>
      </c>
      <c r="I10" s="111">
        <f t="shared" si="0"/>
        <v>6531958.5099999998</v>
      </c>
    </row>
    <row r="11" spans="2:9" x14ac:dyDescent="0.2">
      <c r="B11" s="115" t="s">
        <v>386</v>
      </c>
      <c r="C11" s="114"/>
      <c r="D11" s="102">
        <f t="shared" ref="D11:I11" si="1">SUM(D12:D18)</f>
        <v>9218355</v>
      </c>
      <c r="E11" s="102">
        <f t="shared" si="1"/>
        <v>0</v>
      </c>
      <c r="F11" s="102">
        <f t="shared" si="1"/>
        <v>9218355</v>
      </c>
      <c r="G11" s="102">
        <f t="shared" si="1"/>
        <v>3767997.5700000003</v>
      </c>
      <c r="H11" s="102">
        <f t="shared" si="1"/>
        <v>3767997.5700000003</v>
      </c>
      <c r="I11" s="102">
        <f t="shared" si="1"/>
        <v>5450357.4299999997</v>
      </c>
    </row>
    <row r="12" spans="2:9" x14ac:dyDescent="0.2">
      <c r="B12" s="117" t="s">
        <v>385</v>
      </c>
      <c r="C12" s="116"/>
      <c r="D12" s="102">
        <v>5386440</v>
      </c>
      <c r="E12" s="91">
        <v>0</v>
      </c>
      <c r="F12" s="91">
        <f t="shared" ref="F12:F18" si="2">D12+E12</f>
        <v>5386440</v>
      </c>
      <c r="G12" s="91">
        <v>2614552.9700000002</v>
      </c>
      <c r="H12" s="91">
        <v>2614552.9700000002</v>
      </c>
      <c r="I12" s="91">
        <f t="shared" ref="I12:I18" si="3">F12-G12</f>
        <v>2771887.03</v>
      </c>
    </row>
    <row r="13" spans="2:9" x14ac:dyDescent="0.2">
      <c r="B13" s="117" t="s">
        <v>384</v>
      </c>
      <c r="C13" s="116"/>
      <c r="D13" s="102"/>
      <c r="E13" s="91"/>
      <c r="F13" s="91">
        <f t="shared" si="2"/>
        <v>0</v>
      </c>
      <c r="G13" s="91"/>
      <c r="H13" s="91"/>
      <c r="I13" s="91">
        <f t="shared" si="3"/>
        <v>0</v>
      </c>
    </row>
    <row r="14" spans="2:9" x14ac:dyDescent="0.2">
      <c r="B14" s="117" t="s">
        <v>383</v>
      </c>
      <c r="C14" s="116"/>
      <c r="D14" s="102">
        <v>856396</v>
      </c>
      <c r="E14" s="91">
        <v>0</v>
      </c>
      <c r="F14" s="91">
        <f t="shared" si="2"/>
        <v>856396</v>
      </c>
      <c r="G14" s="91">
        <v>110603.43</v>
      </c>
      <c r="H14" s="91">
        <v>110603.43</v>
      </c>
      <c r="I14" s="91">
        <f t="shared" si="3"/>
        <v>745792.57000000007</v>
      </c>
    </row>
    <row r="15" spans="2:9" x14ac:dyDescent="0.2">
      <c r="B15" s="117" t="s">
        <v>382</v>
      </c>
      <c r="C15" s="116"/>
      <c r="D15" s="102">
        <v>1311720</v>
      </c>
      <c r="E15" s="91">
        <v>0</v>
      </c>
      <c r="F15" s="91">
        <f t="shared" si="2"/>
        <v>1311720</v>
      </c>
      <c r="G15" s="91">
        <v>448582.35</v>
      </c>
      <c r="H15" s="91">
        <v>448582.35</v>
      </c>
      <c r="I15" s="91">
        <f t="shared" si="3"/>
        <v>863137.65</v>
      </c>
    </row>
    <row r="16" spans="2:9" x14ac:dyDescent="0.2">
      <c r="B16" s="117" t="s">
        <v>381</v>
      </c>
      <c r="C16" s="116"/>
      <c r="D16" s="102">
        <v>1663799</v>
      </c>
      <c r="E16" s="91">
        <v>0</v>
      </c>
      <c r="F16" s="91">
        <f t="shared" si="2"/>
        <v>1663799</v>
      </c>
      <c r="G16" s="91">
        <v>594258.81999999995</v>
      </c>
      <c r="H16" s="91">
        <v>594258.81999999995</v>
      </c>
      <c r="I16" s="91">
        <f t="shared" si="3"/>
        <v>1069540.1800000002</v>
      </c>
    </row>
    <row r="17" spans="2:9" x14ac:dyDescent="0.2">
      <c r="B17" s="117" t="s">
        <v>380</v>
      </c>
      <c r="C17" s="116"/>
      <c r="D17" s="102"/>
      <c r="E17" s="91"/>
      <c r="F17" s="91">
        <f t="shared" si="2"/>
        <v>0</v>
      </c>
      <c r="G17" s="91"/>
      <c r="H17" s="91"/>
      <c r="I17" s="91">
        <f t="shared" si="3"/>
        <v>0</v>
      </c>
    </row>
    <row r="18" spans="2:9" x14ac:dyDescent="0.2">
      <c r="B18" s="117" t="s">
        <v>379</v>
      </c>
      <c r="C18" s="116"/>
      <c r="D18" s="102"/>
      <c r="E18" s="91"/>
      <c r="F18" s="91">
        <f t="shared" si="2"/>
        <v>0</v>
      </c>
      <c r="G18" s="91"/>
      <c r="H18" s="91"/>
      <c r="I18" s="91">
        <f t="shared" si="3"/>
        <v>0</v>
      </c>
    </row>
    <row r="19" spans="2:9" x14ac:dyDescent="0.2">
      <c r="B19" s="115" t="s">
        <v>378</v>
      </c>
      <c r="C19" s="114"/>
      <c r="D19" s="102">
        <f t="shared" ref="D19:I19" si="4">SUM(D20:D28)</f>
        <v>629828</v>
      </c>
      <c r="E19" s="102">
        <f t="shared" si="4"/>
        <v>-175230</v>
      </c>
      <c r="F19" s="102">
        <f t="shared" si="4"/>
        <v>454598</v>
      </c>
      <c r="G19" s="102">
        <f t="shared" si="4"/>
        <v>191889.04</v>
      </c>
      <c r="H19" s="102">
        <f t="shared" si="4"/>
        <v>191889.04</v>
      </c>
      <c r="I19" s="102">
        <f t="shared" si="4"/>
        <v>262708.96000000002</v>
      </c>
    </row>
    <row r="20" spans="2:9" x14ac:dyDescent="0.2">
      <c r="B20" s="117" t="s">
        <v>377</v>
      </c>
      <c r="C20" s="116"/>
      <c r="D20" s="102">
        <v>307705</v>
      </c>
      <c r="E20" s="91">
        <v>-102330</v>
      </c>
      <c r="F20" s="102">
        <f t="shared" ref="F20:F28" si="5">D20+E20</f>
        <v>205375</v>
      </c>
      <c r="G20" s="91">
        <v>22964.240000000002</v>
      </c>
      <c r="H20" s="91">
        <v>22964.240000000002</v>
      </c>
      <c r="I20" s="91">
        <f t="shared" ref="I20:I28" si="6">F20-G20</f>
        <v>182410.76</v>
      </c>
    </row>
    <row r="21" spans="2:9" x14ac:dyDescent="0.2">
      <c r="B21" s="117" t="s">
        <v>376</v>
      </c>
      <c r="C21" s="116"/>
      <c r="D21" s="102">
        <v>17000</v>
      </c>
      <c r="E21" s="91">
        <v>0</v>
      </c>
      <c r="F21" s="102">
        <f t="shared" si="5"/>
        <v>17000</v>
      </c>
      <c r="G21" s="91">
        <v>6620.3</v>
      </c>
      <c r="H21" s="91">
        <v>6620.3</v>
      </c>
      <c r="I21" s="91">
        <f t="shared" si="6"/>
        <v>10379.700000000001</v>
      </c>
    </row>
    <row r="22" spans="2:9" x14ac:dyDescent="0.2">
      <c r="B22" s="117" t="s">
        <v>375</v>
      </c>
      <c r="C22" s="116"/>
      <c r="D22" s="102"/>
      <c r="E22" s="91"/>
      <c r="F22" s="102">
        <f t="shared" si="5"/>
        <v>0</v>
      </c>
      <c r="G22" s="91"/>
      <c r="H22" s="91"/>
      <c r="I22" s="91">
        <f t="shared" si="6"/>
        <v>0</v>
      </c>
    </row>
    <row r="23" spans="2:9" x14ac:dyDescent="0.2">
      <c r="B23" s="117" t="s">
        <v>374</v>
      </c>
      <c r="C23" s="116"/>
      <c r="D23" s="102">
        <v>8100</v>
      </c>
      <c r="E23" s="91">
        <v>-2600</v>
      </c>
      <c r="F23" s="102">
        <f t="shared" si="5"/>
        <v>5500</v>
      </c>
      <c r="G23" s="91">
        <v>0</v>
      </c>
      <c r="H23" s="91">
        <v>0</v>
      </c>
      <c r="I23" s="91">
        <f t="shared" si="6"/>
        <v>5500</v>
      </c>
    </row>
    <row r="24" spans="2:9" x14ac:dyDescent="0.2">
      <c r="B24" s="117" t="s">
        <v>373</v>
      </c>
      <c r="C24" s="116"/>
      <c r="D24" s="102"/>
      <c r="E24" s="91"/>
      <c r="F24" s="102">
        <f t="shared" si="5"/>
        <v>0</v>
      </c>
      <c r="G24" s="91"/>
      <c r="H24" s="91"/>
      <c r="I24" s="91">
        <f t="shared" si="6"/>
        <v>0</v>
      </c>
    </row>
    <row r="25" spans="2:9" x14ac:dyDescent="0.2">
      <c r="B25" s="117" t="s">
        <v>372</v>
      </c>
      <c r="C25" s="116"/>
      <c r="D25" s="102">
        <v>261839</v>
      </c>
      <c r="E25" s="91">
        <v>-62800</v>
      </c>
      <c r="F25" s="102">
        <f t="shared" si="5"/>
        <v>199039</v>
      </c>
      <c r="G25" s="91">
        <v>161441.5</v>
      </c>
      <c r="H25" s="91">
        <v>161441.5</v>
      </c>
      <c r="I25" s="91">
        <f t="shared" si="6"/>
        <v>37597.5</v>
      </c>
    </row>
    <row r="26" spans="2:9" x14ac:dyDescent="0.2">
      <c r="B26" s="117" t="s">
        <v>371</v>
      </c>
      <c r="C26" s="116"/>
      <c r="D26" s="102">
        <v>15219</v>
      </c>
      <c r="E26" s="91">
        <v>-7500</v>
      </c>
      <c r="F26" s="102">
        <f t="shared" si="5"/>
        <v>7719</v>
      </c>
      <c r="G26" s="91">
        <v>0</v>
      </c>
      <c r="H26" s="91">
        <v>0</v>
      </c>
      <c r="I26" s="91">
        <f t="shared" si="6"/>
        <v>7719</v>
      </c>
    </row>
    <row r="27" spans="2:9" x14ac:dyDescent="0.2">
      <c r="B27" s="117" t="s">
        <v>370</v>
      </c>
      <c r="C27" s="116"/>
      <c r="D27" s="102"/>
      <c r="E27" s="91"/>
      <c r="F27" s="102">
        <f t="shared" si="5"/>
        <v>0</v>
      </c>
      <c r="G27" s="91"/>
      <c r="H27" s="91"/>
      <c r="I27" s="91">
        <f t="shared" si="6"/>
        <v>0</v>
      </c>
    </row>
    <row r="28" spans="2:9" x14ac:dyDescent="0.2">
      <c r="B28" s="117" t="s">
        <v>369</v>
      </c>
      <c r="C28" s="116"/>
      <c r="D28" s="102">
        <v>19965</v>
      </c>
      <c r="E28" s="91">
        <v>0</v>
      </c>
      <c r="F28" s="102">
        <f t="shared" si="5"/>
        <v>19965</v>
      </c>
      <c r="G28" s="91">
        <v>863</v>
      </c>
      <c r="H28" s="91">
        <v>863</v>
      </c>
      <c r="I28" s="91">
        <f t="shared" si="6"/>
        <v>19102</v>
      </c>
    </row>
    <row r="29" spans="2:9" x14ac:dyDescent="0.2">
      <c r="B29" s="115" t="s">
        <v>368</v>
      </c>
      <c r="C29" s="114"/>
      <c r="D29" s="102">
        <f t="shared" ref="D29:I29" si="7">SUM(D30:D38)</f>
        <v>1024185</v>
      </c>
      <c r="E29" s="102">
        <f t="shared" si="7"/>
        <v>2034201.54</v>
      </c>
      <c r="F29" s="102">
        <f t="shared" si="7"/>
        <v>3058386.54</v>
      </c>
      <c r="G29" s="102">
        <f t="shared" si="7"/>
        <v>2328865.6500000004</v>
      </c>
      <c r="H29" s="102">
        <f t="shared" si="7"/>
        <v>2317866.4700000002</v>
      </c>
      <c r="I29" s="102">
        <f t="shared" si="7"/>
        <v>729520.89</v>
      </c>
    </row>
    <row r="30" spans="2:9" x14ac:dyDescent="0.2">
      <c r="B30" s="117" t="s">
        <v>367</v>
      </c>
      <c r="C30" s="116"/>
      <c r="D30" s="102">
        <v>225172</v>
      </c>
      <c r="E30" s="91">
        <v>0</v>
      </c>
      <c r="F30" s="102">
        <f t="shared" ref="F30:F38" si="8">D30+E30</f>
        <v>225172</v>
      </c>
      <c r="G30" s="91">
        <v>52499.45</v>
      </c>
      <c r="H30" s="91">
        <v>52499.45</v>
      </c>
      <c r="I30" s="91">
        <f t="shared" ref="I30:I38" si="9">F30-G30</f>
        <v>172672.55</v>
      </c>
    </row>
    <row r="31" spans="2:9" x14ac:dyDescent="0.2">
      <c r="B31" s="117" t="s">
        <v>366</v>
      </c>
      <c r="C31" s="116"/>
      <c r="D31" s="102">
        <v>135267</v>
      </c>
      <c r="E31" s="91">
        <v>-20711</v>
      </c>
      <c r="F31" s="102">
        <f t="shared" si="8"/>
        <v>114556</v>
      </c>
      <c r="G31" s="91">
        <v>52200</v>
      </c>
      <c r="H31" s="91">
        <v>52200</v>
      </c>
      <c r="I31" s="91">
        <f t="shared" si="9"/>
        <v>62356</v>
      </c>
    </row>
    <row r="32" spans="2:9" x14ac:dyDescent="0.2">
      <c r="B32" s="117" t="s">
        <v>365</v>
      </c>
      <c r="C32" s="116"/>
      <c r="D32" s="102">
        <v>108450</v>
      </c>
      <c r="E32" s="91">
        <v>2075871.54</v>
      </c>
      <c r="F32" s="102">
        <f t="shared" si="8"/>
        <v>2184321.54</v>
      </c>
      <c r="G32" s="91">
        <v>2120871.54</v>
      </c>
      <c r="H32" s="91">
        <v>2120871.54</v>
      </c>
      <c r="I32" s="91">
        <f t="shared" si="9"/>
        <v>63450</v>
      </c>
    </row>
    <row r="33" spans="2:9" x14ac:dyDescent="0.2">
      <c r="B33" s="117" t="s">
        <v>364</v>
      </c>
      <c r="C33" s="116"/>
      <c r="D33" s="102">
        <v>202876</v>
      </c>
      <c r="E33" s="91">
        <v>0</v>
      </c>
      <c r="F33" s="102">
        <f t="shared" si="8"/>
        <v>202876</v>
      </c>
      <c r="G33" s="91">
        <v>13546.31</v>
      </c>
      <c r="H33" s="91">
        <v>13546.31</v>
      </c>
      <c r="I33" s="91">
        <f t="shared" si="9"/>
        <v>189329.69</v>
      </c>
    </row>
    <row r="34" spans="2:9" x14ac:dyDescent="0.2">
      <c r="B34" s="117" t="s">
        <v>363</v>
      </c>
      <c r="C34" s="116"/>
      <c r="D34" s="102">
        <v>73473</v>
      </c>
      <c r="E34" s="91">
        <v>-19341</v>
      </c>
      <c r="F34" s="102">
        <f t="shared" si="8"/>
        <v>54132</v>
      </c>
      <c r="G34" s="91">
        <v>0</v>
      </c>
      <c r="H34" s="91">
        <v>0</v>
      </c>
      <c r="I34" s="91">
        <f t="shared" si="9"/>
        <v>54132</v>
      </c>
    </row>
    <row r="35" spans="2:9" x14ac:dyDescent="0.2">
      <c r="B35" s="117" t="s">
        <v>362</v>
      </c>
      <c r="C35" s="116"/>
      <c r="D35" s="102"/>
      <c r="E35" s="91"/>
      <c r="F35" s="102">
        <f t="shared" si="8"/>
        <v>0</v>
      </c>
      <c r="G35" s="91"/>
      <c r="H35" s="91"/>
      <c r="I35" s="91">
        <f t="shared" si="9"/>
        <v>0</v>
      </c>
    </row>
    <row r="36" spans="2:9" x14ac:dyDescent="0.2">
      <c r="B36" s="117" t="s">
        <v>361</v>
      </c>
      <c r="C36" s="116"/>
      <c r="D36" s="102">
        <v>18331</v>
      </c>
      <c r="E36" s="91">
        <v>-1618</v>
      </c>
      <c r="F36" s="102">
        <f t="shared" si="8"/>
        <v>16713</v>
      </c>
      <c r="G36" s="91">
        <v>2097</v>
      </c>
      <c r="H36" s="91">
        <v>2097</v>
      </c>
      <c r="I36" s="91">
        <f t="shared" si="9"/>
        <v>14616</v>
      </c>
    </row>
    <row r="37" spans="2:9" x14ac:dyDescent="0.2">
      <c r="B37" s="117" t="s">
        <v>360</v>
      </c>
      <c r="C37" s="116"/>
      <c r="D37" s="102"/>
      <c r="E37" s="91"/>
      <c r="F37" s="102">
        <f t="shared" si="8"/>
        <v>0</v>
      </c>
      <c r="G37" s="91"/>
      <c r="H37" s="91"/>
      <c r="I37" s="91">
        <f t="shared" si="9"/>
        <v>0</v>
      </c>
    </row>
    <row r="38" spans="2:9" x14ac:dyDescent="0.2">
      <c r="B38" s="117" t="s">
        <v>359</v>
      </c>
      <c r="C38" s="116"/>
      <c r="D38" s="102">
        <v>260616</v>
      </c>
      <c r="E38" s="91">
        <v>0</v>
      </c>
      <c r="F38" s="102">
        <f t="shared" si="8"/>
        <v>260616</v>
      </c>
      <c r="G38" s="91">
        <v>87651.35</v>
      </c>
      <c r="H38" s="91">
        <v>76652.17</v>
      </c>
      <c r="I38" s="91">
        <f t="shared" si="9"/>
        <v>172964.65</v>
      </c>
    </row>
    <row r="39" spans="2:9" ht="25.5" customHeight="1" x14ac:dyDescent="0.2">
      <c r="B39" s="187" t="s">
        <v>358</v>
      </c>
      <c r="C39" s="188"/>
      <c r="D39" s="102">
        <f t="shared" ref="D39:I39" si="10">SUM(D40:D48)</f>
        <v>0</v>
      </c>
      <c r="E39" s="102">
        <f t="shared" si="10"/>
        <v>0</v>
      </c>
      <c r="F39" s="102">
        <f t="shared" si="10"/>
        <v>0</v>
      </c>
      <c r="G39" s="102">
        <f t="shared" si="10"/>
        <v>0</v>
      </c>
      <c r="H39" s="102">
        <f t="shared" si="10"/>
        <v>0</v>
      </c>
      <c r="I39" s="102">
        <f t="shared" si="10"/>
        <v>0</v>
      </c>
    </row>
    <row r="40" spans="2:9" x14ac:dyDescent="0.2">
      <c r="B40" s="117" t="s">
        <v>357</v>
      </c>
      <c r="C40" s="116"/>
      <c r="D40" s="102"/>
      <c r="E40" s="91"/>
      <c r="F40" s="102">
        <f t="shared" ref="F40:F48" si="11">D40+E40</f>
        <v>0</v>
      </c>
      <c r="G40" s="91"/>
      <c r="H40" s="91"/>
      <c r="I40" s="91">
        <f t="shared" ref="I40:I48" si="12">F40-G40</f>
        <v>0</v>
      </c>
    </row>
    <row r="41" spans="2:9" x14ac:dyDescent="0.2">
      <c r="B41" s="117" t="s">
        <v>356</v>
      </c>
      <c r="C41" s="116"/>
      <c r="D41" s="102"/>
      <c r="E41" s="91"/>
      <c r="F41" s="102">
        <f t="shared" si="11"/>
        <v>0</v>
      </c>
      <c r="G41" s="91"/>
      <c r="H41" s="91"/>
      <c r="I41" s="91">
        <f t="shared" si="12"/>
        <v>0</v>
      </c>
    </row>
    <row r="42" spans="2:9" x14ac:dyDescent="0.2">
      <c r="B42" s="117" t="s">
        <v>355</v>
      </c>
      <c r="C42" s="116"/>
      <c r="D42" s="102"/>
      <c r="E42" s="91"/>
      <c r="F42" s="102">
        <f t="shared" si="11"/>
        <v>0</v>
      </c>
      <c r="G42" s="91"/>
      <c r="H42" s="91"/>
      <c r="I42" s="91">
        <f t="shared" si="12"/>
        <v>0</v>
      </c>
    </row>
    <row r="43" spans="2:9" x14ac:dyDescent="0.2">
      <c r="B43" s="117" t="s">
        <v>354</v>
      </c>
      <c r="C43" s="116"/>
      <c r="D43" s="102"/>
      <c r="E43" s="91"/>
      <c r="F43" s="102">
        <f t="shared" si="11"/>
        <v>0</v>
      </c>
      <c r="G43" s="91"/>
      <c r="H43" s="91"/>
      <c r="I43" s="91">
        <f t="shared" si="12"/>
        <v>0</v>
      </c>
    </row>
    <row r="44" spans="2:9" x14ac:dyDescent="0.2">
      <c r="B44" s="117" t="s">
        <v>353</v>
      </c>
      <c r="C44" s="116"/>
      <c r="D44" s="102"/>
      <c r="E44" s="91"/>
      <c r="F44" s="102">
        <f t="shared" si="11"/>
        <v>0</v>
      </c>
      <c r="G44" s="91"/>
      <c r="H44" s="91"/>
      <c r="I44" s="91">
        <f t="shared" si="12"/>
        <v>0</v>
      </c>
    </row>
    <row r="45" spans="2:9" x14ac:dyDescent="0.2">
      <c r="B45" s="117" t="s">
        <v>352</v>
      </c>
      <c r="C45" s="116"/>
      <c r="D45" s="102"/>
      <c r="E45" s="91"/>
      <c r="F45" s="102">
        <f t="shared" si="11"/>
        <v>0</v>
      </c>
      <c r="G45" s="91"/>
      <c r="H45" s="91"/>
      <c r="I45" s="91">
        <f t="shared" si="12"/>
        <v>0</v>
      </c>
    </row>
    <row r="46" spans="2:9" x14ac:dyDescent="0.2">
      <c r="B46" s="117" t="s">
        <v>351</v>
      </c>
      <c r="C46" s="116"/>
      <c r="D46" s="102"/>
      <c r="E46" s="91"/>
      <c r="F46" s="102">
        <f t="shared" si="11"/>
        <v>0</v>
      </c>
      <c r="G46" s="91"/>
      <c r="H46" s="91"/>
      <c r="I46" s="91">
        <f t="shared" si="12"/>
        <v>0</v>
      </c>
    </row>
    <row r="47" spans="2:9" x14ac:dyDescent="0.2">
      <c r="B47" s="117" t="s">
        <v>350</v>
      </c>
      <c r="C47" s="116"/>
      <c r="D47" s="102"/>
      <c r="E47" s="91"/>
      <c r="F47" s="102">
        <f t="shared" si="11"/>
        <v>0</v>
      </c>
      <c r="G47" s="91"/>
      <c r="H47" s="91"/>
      <c r="I47" s="91">
        <f t="shared" si="12"/>
        <v>0</v>
      </c>
    </row>
    <row r="48" spans="2:9" x14ac:dyDescent="0.2">
      <c r="B48" s="117" t="s">
        <v>349</v>
      </c>
      <c r="C48" s="116"/>
      <c r="D48" s="102"/>
      <c r="E48" s="91"/>
      <c r="F48" s="102">
        <f t="shared" si="11"/>
        <v>0</v>
      </c>
      <c r="G48" s="91"/>
      <c r="H48" s="91"/>
      <c r="I48" s="91">
        <f t="shared" si="12"/>
        <v>0</v>
      </c>
    </row>
    <row r="49" spans="2:9" x14ac:dyDescent="0.2">
      <c r="B49" s="187" t="s">
        <v>348</v>
      </c>
      <c r="C49" s="188"/>
      <c r="D49" s="102">
        <f t="shared" ref="D49:I49" si="13">SUM(D50:D58)</f>
        <v>0</v>
      </c>
      <c r="E49" s="102">
        <f t="shared" si="13"/>
        <v>0</v>
      </c>
      <c r="F49" s="102">
        <f t="shared" si="13"/>
        <v>0</v>
      </c>
      <c r="G49" s="102">
        <f t="shared" si="13"/>
        <v>0</v>
      </c>
      <c r="H49" s="102">
        <f t="shared" si="13"/>
        <v>0</v>
      </c>
      <c r="I49" s="102">
        <f t="shared" si="13"/>
        <v>0</v>
      </c>
    </row>
    <row r="50" spans="2:9" x14ac:dyDescent="0.2">
      <c r="B50" s="117" t="s">
        <v>347</v>
      </c>
      <c r="C50" s="116"/>
      <c r="D50" s="102"/>
      <c r="E50" s="91"/>
      <c r="F50" s="102">
        <f t="shared" ref="F50:F58" si="14">D50+E50</f>
        <v>0</v>
      </c>
      <c r="G50" s="91"/>
      <c r="H50" s="91"/>
      <c r="I50" s="91">
        <f t="shared" ref="I50:I83" si="15">F50-G50</f>
        <v>0</v>
      </c>
    </row>
    <row r="51" spans="2:9" x14ac:dyDescent="0.2">
      <c r="B51" s="117" t="s">
        <v>346</v>
      </c>
      <c r="C51" s="116"/>
      <c r="D51" s="102"/>
      <c r="E51" s="91"/>
      <c r="F51" s="102">
        <f t="shared" si="14"/>
        <v>0</v>
      </c>
      <c r="G51" s="91"/>
      <c r="H51" s="91"/>
      <c r="I51" s="91">
        <f t="shared" si="15"/>
        <v>0</v>
      </c>
    </row>
    <row r="52" spans="2:9" x14ac:dyDescent="0.2">
      <c r="B52" s="117" t="s">
        <v>345</v>
      </c>
      <c r="C52" s="116"/>
      <c r="D52" s="102"/>
      <c r="E52" s="91"/>
      <c r="F52" s="102">
        <f t="shared" si="14"/>
        <v>0</v>
      </c>
      <c r="G52" s="91"/>
      <c r="H52" s="91"/>
      <c r="I52" s="91">
        <f t="shared" si="15"/>
        <v>0</v>
      </c>
    </row>
    <row r="53" spans="2:9" x14ac:dyDescent="0.2">
      <c r="B53" s="117" t="s">
        <v>344</v>
      </c>
      <c r="C53" s="116"/>
      <c r="D53" s="102"/>
      <c r="E53" s="91"/>
      <c r="F53" s="102">
        <f t="shared" si="14"/>
        <v>0</v>
      </c>
      <c r="G53" s="91"/>
      <c r="H53" s="91"/>
      <c r="I53" s="91">
        <f t="shared" si="15"/>
        <v>0</v>
      </c>
    </row>
    <row r="54" spans="2:9" x14ac:dyDescent="0.2">
      <c r="B54" s="117" t="s">
        <v>343</v>
      </c>
      <c r="C54" s="116"/>
      <c r="D54" s="102"/>
      <c r="E54" s="91"/>
      <c r="F54" s="102">
        <f t="shared" si="14"/>
        <v>0</v>
      </c>
      <c r="G54" s="91"/>
      <c r="H54" s="91"/>
      <c r="I54" s="91">
        <f t="shared" si="15"/>
        <v>0</v>
      </c>
    </row>
    <row r="55" spans="2:9" x14ac:dyDescent="0.2">
      <c r="B55" s="117" t="s">
        <v>342</v>
      </c>
      <c r="C55" s="116"/>
      <c r="D55" s="102"/>
      <c r="E55" s="91"/>
      <c r="F55" s="102">
        <f t="shared" si="14"/>
        <v>0</v>
      </c>
      <c r="G55" s="91"/>
      <c r="H55" s="91"/>
      <c r="I55" s="91">
        <f t="shared" si="15"/>
        <v>0</v>
      </c>
    </row>
    <row r="56" spans="2:9" x14ac:dyDescent="0.2">
      <c r="B56" s="117" t="s">
        <v>341</v>
      </c>
      <c r="C56" s="116"/>
      <c r="D56" s="102"/>
      <c r="E56" s="91"/>
      <c r="F56" s="102">
        <f t="shared" si="14"/>
        <v>0</v>
      </c>
      <c r="G56" s="91"/>
      <c r="H56" s="91"/>
      <c r="I56" s="91">
        <f t="shared" si="15"/>
        <v>0</v>
      </c>
    </row>
    <row r="57" spans="2:9" x14ac:dyDescent="0.2">
      <c r="B57" s="117" t="s">
        <v>340</v>
      </c>
      <c r="C57" s="116"/>
      <c r="D57" s="102"/>
      <c r="E57" s="91"/>
      <c r="F57" s="102">
        <f t="shared" si="14"/>
        <v>0</v>
      </c>
      <c r="G57" s="91"/>
      <c r="H57" s="91"/>
      <c r="I57" s="91">
        <f t="shared" si="15"/>
        <v>0</v>
      </c>
    </row>
    <row r="58" spans="2:9" x14ac:dyDescent="0.2">
      <c r="B58" s="117" t="s">
        <v>339</v>
      </c>
      <c r="C58" s="116"/>
      <c r="D58" s="102"/>
      <c r="E58" s="91"/>
      <c r="F58" s="102">
        <f t="shared" si="14"/>
        <v>0</v>
      </c>
      <c r="G58" s="91"/>
      <c r="H58" s="91"/>
      <c r="I58" s="91">
        <f t="shared" si="15"/>
        <v>0</v>
      </c>
    </row>
    <row r="59" spans="2:9" x14ac:dyDescent="0.2">
      <c r="B59" s="115" t="s">
        <v>338</v>
      </c>
      <c r="C59" s="114"/>
      <c r="D59" s="102">
        <f>SUM(D60:D62)</f>
        <v>0</v>
      </c>
      <c r="E59" s="102">
        <f>SUM(E60:E62)</f>
        <v>89371.23</v>
      </c>
      <c r="F59" s="102">
        <f>SUM(F60:F62)</f>
        <v>89371.23</v>
      </c>
      <c r="G59" s="102">
        <f>SUM(G60:G62)</f>
        <v>0</v>
      </c>
      <c r="H59" s="102">
        <f>SUM(H60:H62)</f>
        <v>0</v>
      </c>
      <c r="I59" s="91">
        <f t="shared" si="15"/>
        <v>89371.23</v>
      </c>
    </row>
    <row r="60" spans="2:9" x14ac:dyDescent="0.2">
      <c r="B60" s="117" t="s">
        <v>337</v>
      </c>
      <c r="C60" s="116"/>
      <c r="D60" s="102">
        <v>0</v>
      </c>
      <c r="E60" s="91">
        <v>89371.23</v>
      </c>
      <c r="F60" s="102">
        <f>D60+E60</f>
        <v>89371.23</v>
      </c>
      <c r="G60" s="91">
        <v>0</v>
      </c>
      <c r="H60" s="91">
        <v>0</v>
      </c>
      <c r="I60" s="91">
        <f t="shared" si="15"/>
        <v>89371.23</v>
      </c>
    </row>
    <row r="61" spans="2:9" x14ac:dyDescent="0.2">
      <c r="B61" s="117" t="s">
        <v>336</v>
      </c>
      <c r="C61" s="116"/>
      <c r="D61" s="102"/>
      <c r="E61" s="91"/>
      <c r="F61" s="102">
        <f>D61+E61</f>
        <v>0</v>
      </c>
      <c r="G61" s="91"/>
      <c r="H61" s="91"/>
      <c r="I61" s="91">
        <f t="shared" si="15"/>
        <v>0</v>
      </c>
    </row>
    <row r="62" spans="2:9" x14ac:dyDescent="0.2">
      <c r="B62" s="117" t="s">
        <v>335</v>
      </c>
      <c r="C62" s="116"/>
      <c r="D62" s="102"/>
      <c r="E62" s="91"/>
      <c r="F62" s="102">
        <f>D62+E62</f>
        <v>0</v>
      </c>
      <c r="G62" s="91"/>
      <c r="H62" s="91"/>
      <c r="I62" s="91">
        <f t="shared" si="15"/>
        <v>0</v>
      </c>
    </row>
    <row r="63" spans="2:9" x14ac:dyDescent="0.2">
      <c r="B63" s="187" t="s">
        <v>334</v>
      </c>
      <c r="C63" s="188"/>
      <c r="D63" s="102">
        <f>SUM(D64:D71)</f>
        <v>0</v>
      </c>
      <c r="E63" s="102">
        <f>SUM(E64:E71)</f>
        <v>0</v>
      </c>
      <c r="F63" s="102">
        <f>F64+F65+F66+F67+F68+F70+F71</f>
        <v>0</v>
      </c>
      <c r="G63" s="102">
        <f>SUM(G64:G71)</f>
        <v>0</v>
      </c>
      <c r="H63" s="102">
        <f>SUM(H64:H71)</f>
        <v>0</v>
      </c>
      <c r="I63" s="91">
        <f t="shared" si="15"/>
        <v>0</v>
      </c>
    </row>
    <row r="64" spans="2:9" x14ac:dyDescent="0.2">
      <c r="B64" s="117" t="s">
        <v>333</v>
      </c>
      <c r="C64" s="116"/>
      <c r="D64" s="102"/>
      <c r="E64" s="91"/>
      <c r="F64" s="102">
        <f t="shared" ref="F64:F71" si="16">D64+E64</f>
        <v>0</v>
      </c>
      <c r="G64" s="91"/>
      <c r="H64" s="91"/>
      <c r="I64" s="91">
        <f t="shared" si="15"/>
        <v>0</v>
      </c>
    </row>
    <row r="65" spans="2:9" x14ac:dyDescent="0.2">
      <c r="B65" s="117" t="s">
        <v>332</v>
      </c>
      <c r="C65" s="116"/>
      <c r="D65" s="102"/>
      <c r="E65" s="91"/>
      <c r="F65" s="102">
        <f t="shared" si="16"/>
        <v>0</v>
      </c>
      <c r="G65" s="91"/>
      <c r="H65" s="91"/>
      <c r="I65" s="91">
        <f t="shared" si="15"/>
        <v>0</v>
      </c>
    </row>
    <row r="66" spans="2:9" x14ac:dyDescent="0.2">
      <c r="B66" s="117" t="s">
        <v>331</v>
      </c>
      <c r="C66" s="116"/>
      <c r="D66" s="102"/>
      <c r="E66" s="91"/>
      <c r="F66" s="102">
        <f t="shared" si="16"/>
        <v>0</v>
      </c>
      <c r="G66" s="91"/>
      <c r="H66" s="91"/>
      <c r="I66" s="91">
        <f t="shared" si="15"/>
        <v>0</v>
      </c>
    </row>
    <row r="67" spans="2:9" x14ac:dyDescent="0.2">
      <c r="B67" s="117" t="s">
        <v>330</v>
      </c>
      <c r="C67" s="116"/>
      <c r="D67" s="102"/>
      <c r="E67" s="91"/>
      <c r="F67" s="102">
        <f t="shared" si="16"/>
        <v>0</v>
      </c>
      <c r="G67" s="91"/>
      <c r="H67" s="91"/>
      <c r="I67" s="91">
        <f t="shared" si="15"/>
        <v>0</v>
      </c>
    </row>
    <row r="68" spans="2:9" x14ac:dyDescent="0.2">
      <c r="B68" s="117" t="s">
        <v>329</v>
      </c>
      <c r="C68" s="116"/>
      <c r="D68" s="102"/>
      <c r="E68" s="91"/>
      <c r="F68" s="102">
        <f t="shared" si="16"/>
        <v>0</v>
      </c>
      <c r="G68" s="91"/>
      <c r="H68" s="91"/>
      <c r="I68" s="91">
        <f t="shared" si="15"/>
        <v>0</v>
      </c>
    </row>
    <row r="69" spans="2:9" x14ac:dyDescent="0.2">
      <c r="B69" s="117" t="s">
        <v>328</v>
      </c>
      <c r="C69" s="116"/>
      <c r="D69" s="102"/>
      <c r="E69" s="91"/>
      <c r="F69" s="102">
        <f t="shared" si="16"/>
        <v>0</v>
      </c>
      <c r="G69" s="91"/>
      <c r="H69" s="91"/>
      <c r="I69" s="91">
        <f t="shared" si="15"/>
        <v>0</v>
      </c>
    </row>
    <row r="70" spans="2:9" x14ac:dyDescent="0.2">
      <c r="B70" s="117" t="s">
        <v>327</v>
      </c>
      <c r="C70" s="116"/>
      <c r="D70" s="102"/>
      <c r="E70" s="91"/>
      <c r="F70" s="102">
        <f t="shared" si="16"/>
        <v>0</v>
      </c>
      <c r="G70" s="91"/>
      <c r="H70" s="91"/>
      <c r="I70" s="91">
        <f t="shared" si="15"/>
        <v>0</v>
      </c>
    </row>
    <row r="71" spans="2:9" x14ac:dyDescent="0.2">
      <c r="B71" s="117" t="s">
        <v>326</v>
      </c>
      <c r="C71" s="116"/>
      <c r="D71" s="102"/>
      <c r="E71" s="91"/>
      <c r="F71" s="102">
        <f t="shared" si="16"/>
        <v>0</v>
      </c>
      <c r="G71" s="91"/>
      <c r="H71" s="91"/>
      <c r="I71" s="91">
        <f t="shared" si="15"/>
        <v>0</v>
      </c>
    </row>
    <row r="72" spans="2:9" x14ac:dyDescent="0.2">
      <c r="B72" s="115" t="s">
        <v>325</v>
      </c>
      <c r="C72" s="114"/>
      <c r="D72" s="102">
        <f>SUM(D73:D75)</f>
        <v>0</v>
      </c>
      <c r="E72" s="102">
        <f>SUM(E73:E75)</f>
        <v>0</v>
      </c>
      <c r="F72" s="102">
        <f>SUM(F73:F75)</f>
        <v>0</v>
      </c>
      <c r="G72" s="102">
        <f>SUM(G73:G75)</f>
        <v>0</v>
      </c>
      <c r="H72" s="102">
        <f>SUM(H73:H75)</f>
        <v>0</v>
      </c>
      <c r="I72" s="91">
        <f t="shared" si="15"/>
        <v>0</v>
      </c>
    </row>
    <row r="73" spans="2:9" x14ac:dyDescent="0.2">
      <c r="B73" s="117" t="s">
        <v>324</v>
      </c>
      <c r="C73" s="116"/>
      <c r="D73" s="102"/>
      <c r="E73" s="91"/>
      <c r="F73" s="102">
        <f>D73+E73</f>
        <v>0</v>
      </c>
      <c r="G73" s="91"/>
      <c r="H73" s="91"/>
      <c r="I73" s="91">
        <f t="shared" si="15"/>
        <v>0</v>
      </c>
    </row>
    <row r="74" spans="2:9" x14ac:dyDescent="0.2">
      <c r="B74" s="117" t="s">
        <v>323</v>
      </c>
      <c r="C74" s="116"/>
      <c r="D74" s="102"/>
      <c r="E74" s="91"/>
      <c r="F74" s="102">
        <f>D74+E74</f>
        <v>0</v>
      </c>
      <c r="G74" s="91"/>
      <c r="H74" s="91"/>
      <c r="I74" s="91">
        <f t="shared" si="15"/>
        <v>0</v>
      </c>
    </row>
    <row r="75" spans="2:9" x14ac:dyDescent="0.2">
      <c r="B75" s="117" t="s">
        <v>322</v>
      </c>
      <c r="C75" s="116"/>
      <c r="D75" s="102"/>
      <c r="E75" s="91"/>
      <c r="F75" s="102">
        <f>D75+E75</f>
        <v>0</v>
      </c>
      <c r="G75" s="91"/>
      <c r="H75" s="91"/>
      <c r="I75" s="91">
        <f t="shared" si="15"/>
        <v>0</v>
      </c>
    </row>
    <row r="76" spans="2:9" x14ac:dyDescent="0.2">
      <c r="B76" s="115" t="s">
        <v>321</v>
      </c>
      <c r="C76" s="114"/>
      <c r="D76" s="102">
        <f>SUM(D77:D83)</f>
        <v>0</v>
      </c>
      <c r="E76" s="102">
        <f>SUM(E77:E83)</f>
        <v>0</v>
      </c>
      <c r="F76" s="102">
        <f>SUM(F77:F83)</f>
        <v>0</v>
      </c>
      <c r="G76" s="102">
        <f>SUM(G77:G83)</f>
        <v>0</v>
      </c>
      <c r="H76" s="102">
        <f>SUM(H77:H83)</f>
        <v>0</v>
      </c>
      <c r="I76" s="91">
        <f t="shared" si="15"/>
        <v>0</v>
      </c>
    </row>
    <row r="77" spans="2:9" x14ac:dyDescent="0.2">
      <c r="B77" s="117" t="s">
        <v>320</v>
      </c>
      <c r="C77" s="116"/>
      <c r="D77" s="102"/>
      <c r="E77" s="91"/>
      <c r="F77" s="102">
        <f t="shared" ref="F77:F83" si="17">D77+E77</f>
        <v>0</v>
      </c>
      <c r="G77" s="91"/>
      <c r="H77" s="91"/>
      <c r="I77" s="91">
        <f t="shared" si="15"/>
        <v>0</v>
      </c>
    </row>
    <row r="78" spans="2:9" x14ac:dyDescent="0.2">
      <c r="B78" s="117" t="s">
        <v>319</v>
      </c>
      <c r="C78" s="116"/>
      <c r="D78" s="102"/>
      <c r="E78" s="91"/>
      <c r="F78" s="102">
        <f t="shared" si="17"/>
        <v>0</v>
      </c>
      <c r="G78" s="91"/>
      <c r="H78" s="91"/>
      <c r="I78" s="91">
        <f t="shared" si="15"/>
        <v>0</v>
      </c>
    </row>
    <row r="79" spans="2:9" x14ac:dyDescent="0.2">
      <c r="B79" s="117" t="s">
        <v>318</v>
      </c>
      <c r="C79" s="116"/>
      <c r="D79" s="102"/>
      <c r="E79" s="91"/>
      <c r="F79" s="102">
        <f t="shared" si="17"/>
        <v>0</v>
      </c>
      <c r="G79" s="91"/>
      <c r="H79" s="91"/>
      <c r="I79" s="91">
        <f t="shared" si="15"/>
        <v>0</v>
      </c>
    </row>
    <row r="80" spans="2:9" x14ac:dyDescent="0.2">
      <c r="B80" s="117" t="s">
        <v>317</v>
      </c>
      <c r="C80" s="116"/>
      <c r="D80" s="102"/>
      <c r="E80" s="91"/>
      <c r="F80" s="102">
        <f t="shared" si="17"/>
        <v>0</v>
      </c>
      <c r="G80" s="91"/>
      <c r="H80" s="91"/>
      <c r="I80" s="91">
        <f t="shared" si="15"/>
        <v>0</v>
      </c>
    </row>
    <row r="81" spans="2:9" x14ac:dyDescent="0.2">
      <c r="B81" s="117" t="s">
        <v>316</v>
      </c>
      <c r="C81" s="116"/>
      <c r="D81" s="102"/>
      <c r="E81" s="91"/>
      <c r="F81" s="102">
        <f t="shared" si="17"/>
        <v>0</v>
      </c>
      <c r="G81" s="91"/>
      <c r="H81" s="91"/>
      <c r="I81" s="91">
        <f t="shared" si="15"/>
        <v>0</v>
      </c>
    </row>
    <row r="82" spans="2:9" x14ac:dyDescent="0.2">
      <c r="B82" s="117" t="s">
        <v>315</v>
      </c>
      <c r="C82" s="116"/>
      <c r="D82" s="102"/>
      <c r="E82" s="91"/>
      <c r="F82" s="102">
        <f t="shared" si="17"/>
        <v>0</v>
      </c>
      <c r="G82" s="91"/>
      <c r="H82" s="91"/>
      <c r="I82" s="91">
        <f t="shared" si="15"/>
        <v>0</v>
      </c>
    </row>
    <row r="83" spans="2:9" x14ac:dyDescent="0.2">
      <c r="B83" s="117" t="s">
        <v>314</v>
      </c>
      <c r="C83" s="116"/>
      <c r="D83" s="102"/>
      <c r="E83" s="91"/>
      <c r="F83" s="102">
        <f t="shared" si="17"/>
        <v>0</v>
      </c>
      <c r="G83" s="91"/>
      <c r="H83" s="91"/>
      <c r="I83" s="91">
        <f t="shared" si="15"/>
        <v>0</v>
      </c>
    </row>
    <row r="84" spans="2:9" ht="13.5" thickBot="1" x14ac:dyDescent="0.25">
      <c r="B84" s="110"/>
      <c r="C84" s="109"/>
      <c r="D84" s="108"/>
      <c r="E84" s="87"/>
      <c r="F84" s="87"/>
      <c r="G84" s="87"/>
      <c r="H84" s="87"/>
      <c r="I84" s="87"/>
    </row>
    <row r="85" spans="2:9" x14ac:dyDescent="0.2">
      <c r="B85" s="113" t="s">
        <v>387</v>
      </c>
      <c r="C85" s="114"/>
      <c r="D85" s="111">
        <f t="shared" ref="D85:I85" si="18">D86+D104+D94+D114+D124+D134+D138+D147+D151</f>
        <v>184018227</v>
      </c>
      <c r="E85" s="111">
        <f t="shared" si="18"/>
        <v>29982818.52</v>
      </c>
      <c r="F85" s="111">
        <f t="shared" si="18"/>
        <v>214001045.52000001</v>
      </c>
      <c r="G85" s="111">
        <f t="shared" si="18"/>
        <v>37524449.210000001</v>
      </c>
      <c r="H85" s="111">
        <f t="shared" si="18"/>
        <v>37524449.210000001</v>
      </c>
      <c r="I85" s="111">
        <f t="shared" si="18"/>
        <v>176476596.31</v>
      </c>
    </row>
    <row r="86" spans="2:9" x14ac:dyDescent="0.2">
      <c r="B86" s="115" t="s">
        <v>386</v>
      </c>
      <c r="C86" s="114"/>
      <c r="D86" s="102">
        <f>SUM(D87:D93)</f>
        <v>0</v>
      </c>
      <c r="E86" s="102">
        <f>SUM(E87:E93)</f>
        <v>0</v>
      </c>
      <c r="F86" s="102">
        <f>SUM(F87:F93)</f>
        <v>0</v>
      </c>
      <c r="G86" s="102">
        <f>SUM(G87:G93)</f>
        <v>0</v>
      </c>
      <c r="H86" s="102">
        <f>SUM(H87:H93)</f>
        <v>0</v>
      </c>
      <c r="I86" s="91">
        <f t="shared" ref="I86:I117" si="19">F86-G86</f>
        <v>0</v>
      </c>
    </row>
    <row r="87" spans="2:9" x14ac:dyDescent="0.2">
      <c r="B87" s="117" t="s">
        <v>385</v>
      </c>
      <c r="C87" s="116"/>
      <c r="D87" s="102"/>
      <c r="E87" s="91"/>
      <c r="F87" s="102">
        <f t="shared" ref="F87:F93" si="20">D87+E87</f>
        <v>0</v>
      </c>
      <c r="G87" s="91"/>
      <c r="H87" s="91"/>
      <c r="I87" s="91">
        <f t="shared" si="19"/>
        <v>0</v>
      </c>
    </row>
    <row r="88" spans="2:9" x14ac:dyDescent="0.2">
      <c r="B88" s="117" t="s">
        <v>384</v>
      </c>
      <c r="C88" s="116"/>
      <c r="D88" s="102"/>
      <c r="E88" s="91"/>
      <c r="F88" s="102">
        <f t="shared" si="20"/>
        <v>0</v>
      </c>
      <c r="G88" s="91"/>
      <c r="H88" s="91"/>
      <c r="I88" s="91">
        <f t="shared" si="19"/>
        <v>0</v>
      </c>
    </row>
    <row r="89" spans="2:9" x14ac:dyDescent="0.2">
      <c r="B89" s="117" t="s">
        <v>383</v>
      </c>
      <c r="C89" s="116"/>
      <c r="D89" s="102"/>
      <c r="E89" s="91"/>
      <c r="F89" s="102">
        <f t="shared" si="20"/>
        <v>0</v>
      </c>
      <c r="G89" s="91"/>
      <c r="H89" s="91"/>
      <c r="I89" s="91">
        <f t="shared" si="19"/>
        <v>0</v>
      </c>
    </row>
    <row r="90" spans="2:9" x14ac:dyDescent="0.2">
      <c r="B90" s="117" t="s">
        <v>382</v>
      </c>
      <c r="C90" s="116"/>
      <c r="D90" s="102"/>
      <c r="E90" s="91"/>
      <c r="F90" s="102">
        <f t="shared" si="20"/>
        <v>0</v>
      </c>
      <c r="G90" s="91"/>
      <c r="H90" s="91"/>
      <c r="I90" s="91">
        <f t="shared" si="19"/>
        <v>0</v>
      </c>
    </row>
    <row r="91" spans="2:9" x14ac:dyDescent="0.2">
      <c r="B91" s="117" t="s">
        <v>381</v>
      </c>
      <c r="C91" s="116"/>
      <c r="D91" s="102"/>
      <c r="E91" s="91"/>
      <c r="F91" s="102">
        <f t="shared" si="20"/>
        <v>0</v>
      </c>
      <c r="G91" s="91"/>
      <c r="H91" s="91"/>
      <c r="I91" s="91">
        <f t="shared" si="19"/>
        <v>0</v>
      </c>
    </row>
    <row r="92" spans="2:9" x14ac:dyDescent="0.2">
      <c r="B92" s="117" t="s">
        <v>380</v>
      </c>
      <c r="C92" s="116"/>
      <c r="D92" s="102"/>
      <c r="E92" s="91"/>
      <c r="F92" s="102">
        <f t="shared" si="20"/>
        <v>0</v>
      </c>
      <c r="G92" s="91"/>
      <c r="H92" s="91"/>
      <c r="I92" s="91">
        <f t="shared" si="19"/>
        <v>0</v>
      </c>
    </row>
    <row r="93" spans="2:9" x14ac:dyDescent="0.2">
      <c r="B93" s="117" t="s">
        <v>379</v>
      </c>
      <c r="C93" s="116"/>
      <c r="D93" s="102"/>
      <c r="E93" s="91"/>
      <c r="F93" s="102">
        <f t="shared" si="20"/>
        <v>0</v>
      </c>
      <c r="G93" s="91"/>
      <c r="H93" s="91"/>
      <c r="I93" s="91">
        <f t="shared" si="19"/>
        <v>0</v>
      </c>
    </row>
    <row r="94" spans="2:9" x14ac:dyDescent="0.2">
      <c r="B94" s="115" t="s">
        <v>378</v>
      </c>
      <c r="C94" s="114"/>
      <c r="D94" s="102">
        <f>SUM(D95:D103)</f>
        <v>0</v>
      </c>
      <c r="E94" s="102">
        <f>SUM(E95:E103)</f>
        <v>0</v>
      </c>
      <c r="F94" s="102">
        <f>SUM(F95:F103)</f>
        <v>0</v>
      </c>
      <c r="G94" s="102">
        <f>SUM(G95:G103)</f>
        <v>0</v>
      </c>
      <c r="H94" s="102">
        <f>SUM(H95:H103)</f>
        <v>0</v>
      </c>
      <c r="I94" s="91">
        <f t="shared" si="19"/>
        <v>0</v>
      </c>
    </row>
    <row r="95" spans="2:9" x14ac:dyDescent="0.2">
      <c r="B95" s="117" t="s">
        <v>377</v>
      </c>
      <c r="C95" s="116"/>
      <c r="D95" s="102"/>
      <c r="E95" s="91"/>
      <c r="F95" s="102">
        <f t="shared" ref="F95:F103" si="21">D95+E95</f>
        <v>0</v>
      </c>
      <c r="G95" s="91"/>
      <c r="H95" s="91"/>
      <c r="I95" s="91">
        <f t="shared" si="19"/>
        <v>0</v>
      </c>
    </row>
    <row r="96" spans="2:9" x14ac:dyDescent="0.2">
      <c r="B96" s="117" t="s">
        <v>376</v>
      </c>
      <c r="C96" s="116"/>
      <c r="D96" s="102"/>
      <c r="E96" s="91"/>
      <c r="F96" s="102">
        <f t="shared" si="21"/>
        <v>0</v>
      </c>
      <c r="G96" s="91"/>
      <c r="H96" s="91"/>
      <c r="I96" s="91">
        <f t="shared" si="19"/>
        <v>0</v>
      </c>
    </row>
    <row r="97" spans="2:9" x14ac:dyDescent="0.2">
      <c r="B97" s="117" t="s">
        <v>375</v>
      </c>
      <c r="C97" s="116"/>
      <c r="D97" s="102"/>
      <c r="E97" s="91"/>
      <c r="F97" s="102">
        <f t="shared" si="21"/>
        <v>0</v>
      </c>
      <c r="G97" s="91"/>
      <c r="H97" s="91"/>
      <c r="I97" s="91">
        <f t="shared" si="19"/>
        <v>0</v>
      </c>
    </row>
    <row r="98" spans="2:9" x14ac:dyDescent="0.2">
      <c r="B98" s="117" t="s">
        <v>374</v>
      </c>
      <c r="C98" s="116"/>
      <c r="D98" s="102"/>
      <c r="E98" s="91"/>
      <c r="F98" s="102">
        <f t="shared" si="21"/>
        <v>0</v>
      </c>
      <c r="G98" s="91"/>
      <c r="H98" s="91"/>
      <c r="I98" s="91">
        <f t="shared" si="19"/>
        <v>0</v>
      </c>
    </row>
    <row r="99" spans="2:9" x14ac:dyDescent="0.2">
      <c r="B99" s="117" t="s">
        <v>373</v>
      </c>
      <c r="C99" s="116"/>
      <c r="D99" s="102"/>
      <c r="E99" s="91"/>
      <c r="F99" s="102">
        <f t="shared" si="21"/>
        <v>0</v>
      </c>
      <c r="G99" s="91"/>
      <c r="H99" s="91"/>
      <c r="I99" s="91">
        <f t="shared" si="19"/>
        <v>0</v>
      </c>
    </row>
    <row r="100" spans="2:9" x14ac:dyDescent="0.2">
      <c r="B100" s="117" t="s">
        <v>372</v>
      </c>
      <c r="C100" s="116"/>
      <c r="D100" s="102"/>
      <c r="E100" s="91"/>
      <c r="F100" s="102">
        <f t="shared" si="21"/>
        <v>0</v>
      </c>
      <c r="G100" s="91"/>
      <c r="H100" s="91"/>
      <c r="I100" s="91">
        <f t="shared" si="19"/>
        <v>0</v>
      </c>
    </row>
    <row r="101" spans="2:9" x14ac:dyDescent="0.2">
      <c r="B101" s="117" t="s">
        <v>371</v>
      </c>
      <c r="C101" s="116"/>
      <c r="D101" s="102"/>
      <c r="E101" s="91"/>
      <c r="F101" s="102">
        <f t="shared" si="21"/>
        <v>0</v>
      </c>
      <c r="G101" s="91"/>
      <c r="H101" s="91"/>
      <c r="I101" s="91">
        <f t="shared" si="19"/>
        <v>0</v>
      </c>
    </row>
    <row r="102" spans="2:9" x14ac:dyDescent="0.2">
      <c r="B102" s="117" t="s">
        <v>370</v>
      </c>
      <c r="C102" s="116"/>
      <c r="D102" s="102"/>
      <c r="E102" s="91"/>
      <c r="F102" s="102">
        <f t="shared" si="21"/>
        <v>0</v>
      </c>
      <c r="G102" s="91"/>
      <c r="H102" s="91"/>
      <c r="I102" s="91">
        <f t="shared" si="19"/>
        <v>0</v>
      </c>
    </row>
    <row r="103" spans="2:9" x14ac:dyDescent="0.2">
      <c r="B103" s="117" t="s">
        <v>369</v>
      </c>
      <c r="C103" s="116"/>
      <c r="D103" s="102"/>
      <c r="E103" s="91"/>
      <c r="F103" s="102">
        <f t="shared" si="21"/>
        <v>0</v>
      </c>
      <c r="G103" s="91"/>
      <c r="H103" s="91"/>
      <c r="I103" s="91">
        <f t="shared" si="19"/>
        <v>0</v>
      </c>
    </row>
    <row r="104" spans="2:9" x14ac:dyDescent="0.2">
      <c r="B104" s="115" t="s">
        <v>368</v>
      </c>
      <c r="C104" s="114"/>
      <c r="D104" s="102">
        <f>SUM(D105:D113)</f>
        <v>0</v>
      </c>
      <c r="E104" s="102">
        <f>SUM(E105:E113)</f>
        <v>37524449.210000001</v>
      </c>
      <c r="F104" s="102">
        <f>SUM(F105:F113)</f>
        <v>37524449.210000001</v>
      </c>
      <c r="G104" s="102">
        <f>SUM(G105:G113)</f>
        <v>37524449.210000001</v>
      </c>
      <c r="H104" s="102">
        <f>SUM(H105:H113)</f>
        <v>37524449.210000001</v>
      </c>
      <c r="I104" s="91">
        <f t="shared" si="19"/>
        <v>0</v>
      </c>
    </row>
    <row r="105" spans="2:9" x14ac:dyDescent="0.2">
      <c r="B105" s="117" t="s">
        <v>367</v>
      </c>
      <c r="C105" s="116"/>
      <c r="D105" s="102"/>
      <c r="E105" s="91"/>
      <c r="F105" s="91">
        <f t="shared" ref="F105:F113" si="22">D105+E105</f>
        <v>0</v>
      </c>
      <c r="G105" s="91"/>
      <c r="H105" s="91"/>
      <c r="I105" s="91">
        <f t="shared" si="19"/>
        <v>0</v>
      </c>
    </row>
    <row r="106" spans="2:9" x14ac:dyDescent="0.2">
      <c r="B106" s="117" t="s">
        <v>366</v>
      </c>
      <c r="C106" s="116"/>
      <c r="D106" s="102"/>
      <c r="E106" s="91"/>
      <c r="F106" s="91">
        <f t="shared" si="22"/>
        <v>0</v>
      </c>
      <c r="G106" s="91"/>
      <c r="H106" s="91"/>
      <c r="I106" s="91">
        <f t="shared" si="19"/>
        <v>0</v>
      </c>
    </row>
    <row r="107" spans="2:9" x14ac:dyDescent="0.2">
      <c r="B107" s="117" t="s">
        <v>365</v>
      </c>
      <c r="C107" s="116"/>
      <c r="D107" s="102"/>
      <c r="E107" s="91"/>
      <c r="F107" s="91">
        <f t="shared" si="22"/>
        <v>0</v>
      </c>
      <c r="G107" s="91"/>
      <c r="H107" s="91"/>
      <c r="I107" s="91">
        <f t="shared" si="19"/>
        <v>0</v>
      </c>
    </row>
    <row r="108" spans="2:9" x14ac:dyDescent="0.2">
      <c r="B108" s="117" t="s">
        <v>364</v>
      </c>
      <c r="C108" s="116"/>
      <c r="D108" s="102"/>
      <c r="E108" s="91"/>
      <c r="F108" s="91">
        <f t="shared" si="22"/>
        <v>0</v>
      </c>
      <c r="G108" s="91"/>
      <c r="H108" s="91"/>
      <c r="I108" s="91">
        <f t="shared" si="19"/>
        <v>0</v>
      </c>
    </row>
    <row r="109" spans="2:9" x14ac:dyDescent="0.2">
      <c r="B109" s="117" t="s">
        <v>363</v>
      </c>
      <c r="C109" s="116"/>
      <c r="D109" s="102">
        <v>0</v>
      </c>
      <c r="E109" s="91">
        <v>37524449.210000001</v>
      </c>
      <c r="F109" s="91">
        <f t="shared" si="22"/>
        <v>37524449.210000001</v>
      </c>
      <c r="G109" s="91">
        <v>37524449.210000001</v>
      </c>
      <c r="H109" s="91">
        <v>37524449.210000001</v>
      </c>
      <c r="I109" s="91">
        <f t="shared" si="19"/>
        <v>0</v>
      </c>
    </row>
    <row r="110" spans="2:9" x14ac:dyDescent="0.2">
      <c r="B110" s="117" t="s">
        <v>362</v>
      </c>
      <c r="C110" s="116"/>
      <c r="D110" s="102"/>
      <c r="E110" s="91"/>
      <c r="F110" s="91">
        <f t="shared" si="22"/>
        <v>0</v>
      </c>
      <c r="G110" s="91"/>
      <c r="H110" s="91"/>
      <c r="I110" s="91">
        <f t="shared" si="19"/>
        <v>0</v>
      </c>
    </row>
    <row r="111" spans="2:9" x14ac:dyDescent="0.2">
      <c r="B111" s="117" t="s">
        <v>361</v>
      </c>
      <c r="C111" s="116"/>
      <c r="D111" s="102"/>
      <c r="E111" s="91"/>
      <c r="F111" s="91">
        <f t="shared" si="22"/>
        <v>0</v>
      </c>
      <c r="G111" s="91"/>
      <c r="H111" s="91"/>
      <c r="I111" s="91">
        <f t="shared" si="19"/>
        <v>0</v>
      </c>
    </row>
    <row r="112" spans="2:9" x14ac:dyDescent="0.2">
      <c r="B112" s="117" t="s">
        <v>360</v>
      </c>
      <c r="C112" s="116"/>
      <c r="D112" s="102"/>
      <c r="E112" s="91"/>
      <c r="F112" s="91">
        <f t="shared" si="22"/>
        <v>0</v>
      </c>
      <c r="G112" s="91"/>
      <c r="H112" s="91"/>
      <c r="I112" s="91">
        <f t="shared" si="19"/>
        <v>0</v>
      </c>
    </row>
    <row r="113" spans="2:9" x14ac:dyDescent="0.2">
      <c r="B113" s="117" t="s">
        <v>359</v>
      </c>
      <c r="C113" s="116"/>
      <c r="D113" s="102"/>
      <c r="E113" s="91"/>
      <c r="F113" s="91">
        <f t="shared" si="22"/>
        <v>0</v>
      </c>
      <c r="G113" s="91"/>
      <c r="H113" s="91"/>
      <c r="I113" s="91">
        <f t="shared" si="19"/>
        <v>0</v>
      </c>
    </row>
    <row r="114" spans="2:9" ht="25.5" customHeight="1" x14ac:dyDescent="0.2">
      <c r="B114" s="187" t="s">
        <v>358</v>
      </c>
      <c r="C114" s="188"/>
      <c r="D114" s="102">
        <f>SUM(D115:D123)</f>
        <v>0</v>
      </c>
      <c r="E114" s="102">
        <f>SUM(E115:E123)</f>
        <v>0</v>
      </c>
      <c r="F114" s="102">
        <f>SUM(F115:F123)</f>
        <v>0</v>
      </c>
      <c r="G114" s="102">
        <f>SUM(G115:G123)</f>
        <v>0</v>
      </c>
      <c r="H114" s="102">
        <f>SUM(H115:H123)</f>
        <v>0</v>
      </c>
      <c r="I114" s="91">
        <f t="shared" si="19"/>
        <v>0</v>
      </c>
    </row>
    <row r="115" spans="2:9" x14ac:dyDescent="0.2">
      <c r="B115" s="117" t="s">
        <v>357</v>
      </c>
      <c r="C115" s="116"/>
      <c r="D115" s="102"/>
      <c r="E115" s="91"/>
      <c r="F115" s="91">
        <f t="shared" ref="F115:F123" si="23">D115+E115</f>
        <v>0</v>
      </c>
      <c r="G115" s="91"/>
      <c r="H115" s="91"/>
      <c r="I115" s="91">
        <f t="shared" si="19"/>
        <v>0</v>
      </c>
    </row>
    <row r="116" spans="2:9" x14ac:dyDescent="0.2">
      <c r="B116" s="117" t="s">
        <v>356</v>
      </c>
      <c r="C116" s="116"/>
      <c r="D116" s="102"/>
      <c r="E116" s="91"/>
      <c r="F116" s="91">
        <f t="shared" si="23"/>
        <v>0</v>
      </c>
      <c r="G116" s="91"/>
      <c r="H116" s="91"/>
      <c r="I116" s="91">
        <f t="shared" si="19"/>
        <v>0</v>
      </c>
    </row>
    <row r="117" spans="2:9" x14ac:dyDescent="0.2">
      <c r="B117" s="117" t="s">
        <v>355</v>
      </c>
      <c r="C117" s="116"/>
      <c r="D117" s="102"/>
      <c r="E117" s="91"/>
      <c r="F117" s="91">
        <f t="shared" si="23"/>
        <v>0</v>
      </c>
      <c r="G117" s="91"/>
      <c r="H117" s="91"/>
      <c r="I117" s="91">
        <f t="shared" si="19"/>
        <v>0</v>
      </c>
    </row>
    <row r="118" spans="2:9" x14ac:dyDescent="0.2">
      <c r="B118" s="117" t="s">
        <v>354</v>
      </c>
      <c r="C118" s="116"/>
      <c r="D118" s="102"/>
      <c r="E118" s="91"/>
      <c r="F118" s="91">
        <f t="shared" si="23"/>
        <v>0</v>
      </c>
      <c r="G118" s="91"/>
      <c r="H118" s="91"/>
      <c r="I118" s="91">
        <f t="shared" ref="I118:I149" si="24">F118-G118</f>
        <v>0</v>
      </c>
    </row>
    <row r="119" spans="2:9" x14ac:dyDescent="0.2">
      <c r="B119" s="117" t="s">
        <v>353</v>
      </c>
      <c r="C119" s="116"/>
      <c r="D119" s="102"/>
      <c r="E119" s="91"/>
      <c r="F119" s="91">
        <f t="shared" si="23"/>
        <v>0</v>
      </c>
      <c r="G119" s="91"/>
      <c r="H119" s="91"/>
      <c r="I119" s="91">
        <f t="shared" si="24"/>
        <v>0</v>
      </c>
    </row>
    <row r="120" spans="2:9" x14ac:dyDescent="0.2">
      <c r="B120" s="117" t="s">
        <v>352</v>
      </c>
      <c r="C120" s="116"/>
      <c r="D120" s="102"/>
      <c r="E120" s="91"/>
      <c r="F120" s="91">
        <f t="shared" si="23"/>
        <v>0</v>
      </c>
      <c r="G120" s="91"/>
      <c r="H120" s="91"/>
      <c r="I120" s="91">
        <f t="shared" si="24"/>
        <v>0</v>
      </c>
    </row>
    <row r="121" spans="2:9" x14ac:dyDescent="0.2">
      <c r="B121" s="117" t="s">
        <v>351</v>
      </c>
      <c r="C121" s="116"/>
      <c r="D121" s="102"/>
      <c r="E121" s="91"/>
      <c r="F121" s="91">
        <f t="shared" si="23"/>
        <v>0</v>
      </c>
      <c r="G121" s="91"/>
      <c r="H121" s="91"/>
      <c r="I121" s="91">
        <f t="shared" si="24"/>
        <v>0</v>
      </c>
    </row>
    <row r="122" spans="2:9" x14ac:dyDescent="0.2">
      <c r="B122" s="117" t="s">
        <v>350</v>
      </c>
      <c r="C122" s="116"/>
      <c r="D122" s="102"/>
      <c r="E122" s="91"/>
      <c r="F122" s="91">
        <f t="shared" si="23"/>
        <v>0</v>
      </c>
      <c r="G122" s="91"/>
      <c r="H122" s="91"/>
      <c r="I122" s="91">
        <f t="shared" si="24"/>
        <v>0</v>
      </c>
    </row>
    <row r="123" spans="2:9" x14ac:dyDescent="0.2">
      <c r="B123" s="117" t="s">
        <v>349</v>
      </c>
      <c r="C123" s="116"/>
      <c r="D123" s="102"/>
      <c r="E123" s="91"/>
      <c r="F123" s="91">
        <f t="shared" si="23"/>
        <v>0</v>
      </c>
      <c r="G123" s="91"/>
      <c r="H123" s="91"/>
      <c r="I123" s="91">
        <f t="shared" si="24"/>
        <v>0</v>
      </c>
    </row>
    <row r="124" spans="2:9" x14ac:dyDescent="0.2">
      <c r="B124" s="115" t="s">
        <v>348</v>
      </c>
      <c r="C124" s="114"/>
      <c r="D124" s="102">
        <f>SUM(D125:D133)</f>
        <v>0</v>
      </c>
      <c r="E124" s="102">
        <f>SUM(E125:E133)</f>
        <v>0</v>
      </c>
      <c r="F124" s="102">
        <f>SUM(F125:F133)</f>
        <v>0</v>
      </c>
      <c r="G124" s="102">
        <f>SUM(G125:G133)</f>
        <v>0</v>
      </c>
      <c r="H124" s="102">
        <f>SUM(H125:H133)</f>
        <v>0</v>
      </c>
      <c r="I124" s="91">
        <f t="shared" si="24"/>
        <v>0</v>
      </c>
    </row>
    <row r="125" spans="2:9" x14ac:dyDescent="0.2">
      <c r="B125" s="117" t="s">
        <v>347</v>
      </c>
      <c r="C125" s="116"/>
      <c r="D125" s="102"/>
      <c r="E125" s="91"/>
      <c r="F125" s="91">
        <f t="shared" ref="F125:F133" si="25">D125+E125</f>
        <v>0</v>
      </c>
      <c r="G125" s="91"/>
      <c r="H125" s="91"/>
      <c r="I125" s="91">
        <f t="shared" si="24"/>
        <v>0</v>
      </c>
    </row>
    <row r="126" spans="2:9" x14ac:dyDescent="0.2">
      <c r="B126" s="117" t="s">
        <v>346</v>
      </c>
      <c r="C126" s="116"/>
      <c r="D126" s="102"/>
      <c r="E126" s="91"/>
      <c r="F126" s="91">
        <f t="shared" si="25"/>
        <v>0</v>
      </c>
      <c r="G126" s="91"/>
      <c r="H126" s="91"/>
      <c r="I126" s="91">
        <f t="shared" si="24"/>
        <v>0</v>
      </c>
    </row>
    <row r="127" spans="2:9" x14ac:dyDescent="0.2">
      <c r="B127" s="117" t="s">
        <v>345</v>
      </c>
      <c r="C127" s="116"/>
      <c r="D127" s="102"/>
      <c r="E127" s="91"/>
      <c r="F127" s="91">
        <f t="shared" si="25"/>
        <v>0</v>
      </c>
      <c r="G127" s="91"/>
      <c r="H127" s="91"/>
      <c r="I127" s="91">
        <f t="shared" si="24"/>
        <v>0</v>
      </c>
    </row>
    <row r="128" spans="2:9" x14ac:dyDescent="0.2">
      <c r="B128" s="117" t="s">
        <v>344</v>
      </c>
      <c r="C128" s="116"/>
      <c r="D128" s="102"/>
      <c r="E128" s="91"/>
      <c r="F128" s="91">
        <f t="shared" si="25"/>
        <v>0</v>
      </c>
      <c r="G128" s="91"/>
      <c r="H128" s="91"/>
      <c r="I128" s="91">
        <f t="shared" si="24"/>
        <v>0</v>
      </c>
    </row>
    <row r="129" spans="2:9" x14ac:dyDescent="0.2">
      <c r="B129" s="117" t="s">
        <v>343</v>
      </c>
      <c r="C129" s="116"/>
      <c r="D129" s="102"/>
      <c r="E129" s="91"/>
      <c r="F129" s="91">
        <f t="shared" si="25"/>
        <v>0</v>
      </c>
      <c r="G129" s="91"/>
      <c r="H129" s="91"/>
      <c r="I129" s="91">
        <f t="shared" si="24"/>
        <v>0</v>
      </c>
    </row>
    <row r="130" spans="2:9" x14ac:dyDescent="0.2">
      <c r="B130" s="117" t="s">
        <v>342</v>
      </c>
      <c r="C130" s="116"/>
      <c r="D130" s="102"/>
      <c r="E130" s="91"/>
      <c r="F130" s="91">
        <f t="shared" si="25"/>
        <v>0</v>
      </c>
      <c r="G130" s="91"/>
      <c r="H130" s="91"/>
      <c r="I130" s="91">
        <f t="shared" si="24"/>
        <v>0</v>
      </c>
    </row>
    <row r="131" spans="2:9" x14ac:dyDescent="0.2">
      <c r="B131" s="117" t="s">
        <v>341</v>
      </c>
      <c r="C131" s="116"/>
      <c r="D131" s="102"/>
      <c r="E131" s="91"/>
      <c r="F131" s="91">
        <f t="shared" si="25"/>
        <v>0</v>
      </c>
      <c r="G131" s="91"/>
      <c r="H131" s="91"/>
      <c r="I131" s="91">
        <f t="shared" si="24"/>
        <v>0</v>
      </c>
    </row>
    <row r="132" spans="2:9" x14ac:dyDescent="0.2">
      <c r="B132" s="117" t="s">
        <v>340</v>
      </c>
      <c r="C132" s="116"/>
      <c r="D132" s="102"/>
      <c r="E132" s="91"/>
      <c r="F132" s="91">
        <f t="shared" si="25"/>
        <v>0</v>
      </c>
      <c r="G132" s="91"/>
      <c r="H132" s="91"/>
      <c r="I132" s="91">
        <f t="shared" si="24"/>
        <v>0</v>
      </c>
    </row>
    <row r="133" spans="2:9" x14ac:dyDescent="0.2">
      <c r="B133" s="117" t="s">
        <v>339</v>
      </c>
      <c r="C133" s="116"/>
      <c r="D133" s="102"/>
      <c r="E133" s="91"/>
      <c r="F133" s="91">
        <f t="shared" si="25"/>
        <v>0</v>
      </c>
      <c r="G133" s="91"/>
      <c r="H133" s="91"/>
      <c r="I133" s="91">
        <f t="shared" si="24"/>
        <v>0</v>
      </c>
    </row>
    <row r="134" spans="2:9" x14ac:dyDescent="0.2">
      <c r="B134" s="115" t="s">
        <v>338</v>
      </c>
      <c r="C134" s="114"/>
      <c r="D134" s="102">
        <f>SUM(D135:D137)</f>
        <v>184018227</v>
      </c>
      <c r="E134" s="102">
        <f>SUM(E135:E137)</f>
        <v>-7541630.6900000004</v>
      </c>
      <c r="F134" s="102">
        <f>SUM(F135:F137)</f>
        <v>176476596.31</v>
      </c>
      <c r="G134" s="102">
        <f>SUM(G135:G137)</f>
        <v>0</v>
      </c>
      <c r="H134" s="102">
        <f>SUM(H135:H137)</f>
        <v>0</v>
      </c>
      <c r="I134" s="91">
        <f t="shared" si="24"/>
        <v>176476596.31</v>
      </c>
    </row>
    <row r="135" spans="2:9" x14ac:dyDescent="0.2">
      <c r="B135" s="117" t="s">
        <v>337</v>
      </c>
      <c r="C135" s="116"/>
      <c r="D135" s="102">
        <v>184018227</v>
      </c>
      <c r="E135" s="91">
        <v>-7541630.6900000004</v>
      </c>
      <c r="F135" s="91">
        <f>D135+E135</f>
        <v>176476596.31</v>
      </c>
      <c r="G135" s="91">
        <v>0</v>
      </c>
      <c r="H135" s="91">
        <v>0</v>
      </c>
      <c r="I135" s="91">
        <f t="shared" si="24"/>
        <v>176476596.31</v>
      </c>
    </row>
    <row r="136" spans="2:9" x14ac:dyDescent="0.2">
      <c r="B136" s="117" t="s">
        <v>336</v>
      </c>
      <c r="C136" s="116"/>
      <c r="D136" s="102"/>
      <c r="E136" s="91"/>
      <c r="F136" s="91">
        <f>D136+E136</f>
        <v>0</v>
      </c>
      <c r="G136" s="91"/>
      <c r="H136" s="91"/>
      <c r="I136" s="91">
        <f t="shared" si="24"/>
        <v>0</v>
      </c>
    </row>
    <row r="137" spans="2:9" x14ac:dyDescent="0.2">
      <c r="B137" s="117" t="s">
        <v>335</v>
      </c>
      <c r="C137" s="116"/>
      <c r="D137" s="102"/>
      <c r="E137" s="91"/>
      <c r="F137" s="91">
        <f>D137+E137</f>
        <v>0</v>
      </c>
      <c r="G137" s="91"/>
      <c r="H137" s="91"/>
      <c r="I137" s="91">
        <f t="shared" si="24"/>
        <v>0</v>
      </c>
    </row>
    <row r="138" spans="2:9" x14ac:dyDescent="0.2">
      <c r="B138" s="115" t="s">
        <v>334</v>
      </c>
      <c r="C138" s="114"/>
      <c r="D138" s="102">
        <f>SUM(D139:D146)</f>
        <v>0</v>
      </c>
      <c r="E138" s="102">
        <f>SUM(E139:E146)</f>
        <v>0</v>
      </c>
      <c r="F138" s="102">
        <f>F139+F140+F141+F142+F143+F145+F146</f>
        <v>0</v>
      </c>
      <c r="G138" s="102">
        <f>SUM(G139:G146)</f>
        <v>0</v>
      </c>
      <c r="H138" s="102">
        <f>SUM(H139:H146)</f>
        <v>0</v>
      </c>
      <c r="I138" s="91">
        <f t="shared" si="24"/>
        <v>0</v>
      </c>
    </row>
    <row r="139" spans="2:9" x14ac:dyDescent="0.2">
      <c r="B139" s="117" t="s">
        <v>333</v>
      </c>
      <c r="C139" s="116"/>
      <c r="D139" s="102"/>
      <c r="E139" s="91"/>
      <c r="F139" s="91">
        <f t="shared" ref="F139:F146" si="26">D139+E139</f>
        <v>0</v>
      </c>
      <c r="G139" s="91"/>
      <c r="H139" s="91"/>
      <c r="I139" s="91">
        <f t="shared" si="24"/>
        <v>0</v>
      </c>
    </row>
    <row r="140" spans="2:9" x14ac:dyDescent="0.2">
      <c r="B140" s="117" t="s">
        <v>332</v>
      </c>
      <c r="C140" s="116"/>
      <c r="D140" s="102"/>
      <c r="E140" s="91"/>
      <c r="F140" s="91">
        <f t="shared" si="26"/>
        <v>0</v>
      </c>
      <c r="G140" s="91"/>
      <c r="H140" s="91"/>
      <c r="I140" s="91">
        <f t="shared" si="24"/>
        <v>0</v>
      </c>
    </row>
    <row r="141" spans="2:9" x14ac:dyDescent="0.2">
      <c r="B141" s="117" t="s">
        <v>331</v>
      </c>
      <c r="C141" s="116"/>
      <c r="D141" s="102"/>
      <c r="E141" s="91"/>
      <c r="F141" s="91">
        <f t="shared" si="26"/>
        <v>0</v>
      </c>
      <c r="G141" s="91"/>
      <c r="H141" s="91"/>
      <c r="I141" s="91">
        <f t="shared" si="24"/>
        <v>0</v>
      </c>
    </row>
    <row r="142" spans="2:9" x14ac:dyDescent="0.2">
      <c r="B142" s="117" t="s">
        <v>330</v>
      </c>
      <c r="C142" s="116"/>
      <c r="D142" s="102"/>
      <c r="E142" s="91"/>
      <c r="F142" s="91">
        <f t="shared" si="26"/>
        <v>0</v>
      </c>
      <c r="G142" s="91"/>
      <c r="H142" s="91"/>
      <c r="I142" s="91">
        <f t="shared" si="24"/>
        <v>0</v>
      </c>
    </row>
    <row r="143" spans="2:9" x14ac:dyDescent="0.2">
      <c r="B143" s="117" t="s">
        <v>329</v>
      </c>
      <c r="C143" s="116"/>
      <c r="D143" s="102"/>
      <c r="E143" s="91"/>
      <c r="F143" s="91">
        <f t="shared" si="26"/>
        <v>0</v>
      </c>
      <c r="G143" s="91"/>
      <c r="H143" s="91"/>
      <c r="I143" s="91">
        <f t="shared" si="24"/>
        <v>0</v>
      </c>
    </row>
    <row r="144" spans="2:9" x14ac:dyDescent="0.2">
      <c r="B144" s="117" t="s">
        <v>328</v>
      </c>
      <c r="C144" s="116"/>
      <c r="D144" s="102"/>
      <c r="E144" s="91"/>
      <c r="F144" s="91">
        <f t="shared" si="26"/>
        <v>0</v>
      </c>
      <c r="G144" s="91"/>
      <c r="H144" s="91"/>
      <c r="I144" s="91">
        <f t="shared" si="24"/>
        <v>0</v>
      </c>
    </row>
    <row r="145" spans="2:9" x14ac:dyDescent="0.2">
      <c r="B145" s="117" t="s">
        <v>327</v>
      </c>
      <c r="C145" s="116"/>
      <c r="D145" s="102"/>
      <c r="E145" s="91"/>
      <c r="F145" s="91">
        <f t="shared" si="26"/>
        <v>0</v>
      </c>
      <c r="G145" s="91"/>
      <c r="H145" s="91"/>
      <c r="I145" s="91">
        <f t="shared" si="24"/>
        <v>0</v>
      </c>
    </row>
    <row r="146" spans="2:9" x14ac:dyDescent="0.2">
      <c r="B146" s="117" t="s">
        <v>326</v>
      </c>
      <c r="C146" s="116"/>
      <c r="D146" s="102"/>
      <c r="E146" s="91"/>
      <c r="F146" s="91">
        <f t="shared" si="26"/>
        <v>0</v>
      </c>
      <c r="G146" s="91"/>
      <c r="H146" s="91"/>
      <c r="I146" s="91">
        <f t="shared" si="24"/>
        <v>0</v>
      </c>
    </row>
    <row r="147" spans="2:9" x14ac:dyDescent="0.2">
      <c r="B147" s="115" t="s">
        <v>325</v>
      </c>
      <c r="C147" s="114"/>
      <c r="D147" s="102">
        <f>SUM(D148:D150)</f>
        <v>0</v>
      </c>
      <c r="E147" s="102">
        <f>SUM(E148:E150)</f>
        <v>0</v>
      </c>
      <c r="F147" s="102">
        <f>SUM(F148:F150)</f>
        <v>0</v>
      </c>
      <c r="G147" s="102">
        <f>SUM(G148:G150)</f>
        <v>0</v>
      </c>
      <c r="H147" s="102">
        <f>SUM(H148:H150)</f>
        <v>0</v>
      </c>
      <c r="I147" s="91">
        <f t="shared" si="24"/>
        <v>0</v>
      </c>
    </row>
    <row r="148" spans="2:9" x14ac:dyDescent="0.2">
      <c r="B148" s="117" t="s">
        <v>324</v>
      </c>
      <c r="C148" s="116"/>
      <c r="D148" s="102"/>
      <c r="E148" s="91"/>
      <c r="F148" s="91">
        <f>D148+E148</f>
        <v>0</v>
      </c>
      <c r="G148" s="91"/>
      <c r="H148" s="91"/>
      <c r="I148" s="91">
        <f t="shared" si="24"/>
        <v>0</v>
      </c>
    </row>
    <row r="149" spans="2:9" x14ac:dyDescent="0.2">
      <c r="B149" s="117" t="s">
        <v>323</v>
      </c>
      <c r="C149" s="116"/>
      <c r="D149" s="102"/>
      <c r="E149" s="91"/>
      <c r="F149" s="91">
        <f>D149+E149</f>
        <v>0</v>
      </c>
      <c r="G149" s="91"/>
      <c r="H149" s="91"/>
      <c r="I149" s="91">
        <f t="shared" si="24"/>
        <v>0</v>
      </c>
    </row>
    <row r="150" spans="2:9" x14ac:dyDescent="0.2">
      <c r="B150" s="117" t="s">
        <v>322</v>
      </c>
      <c r="C150" s="116"/>
      <c r="D150" s="102"/>
      <c r="E150" s="91"/>
      <c r="F150" s="91">
        <f>D150+E150</f>
        <v>0</v>
      </c>
      <c r="G150" s="91"/>
      <c r="H150" s="91"/>
      <c r="I150" s="91">
        <f t="shared" ref="I150:I158" si="27">F150-G150</f>
        <v>0</v>
      </c>
    </row>
    <row r="151" spans="2:9" x14ac:dyDescent="0.2">
      <c r="B151" s="115" t="s">
        <v>321</v>
      </c>
      <c r="C151" s="114"/>
      <c r="D151" s="102">
        <f>SUM(D152:D158)</f>
        <v>0</v>
      </c>
      <c r="E151" s="102">
        <f>SUM(E152:E158)</f>
        <v>0</v>
      </c>
      <c r="F151" s="102">
        <f>SUM(F152:F158)</f>
        <v>0</v>
      </c>
      <c r="G151" s="102">
        <f>SUM(G152:G158)</f>
        <v>0</v>
      </c>
      <c r="H151" s="102">
        <f>SUM(H152:H158)</f>
        <v>0</v>
      </c>
      <c r="I151" s="91">
        <f t="shared" si="27"/>
        <v>0</v>
      </c>
    </row>
    <row r="152" spans="2:9" x14ac:dyDescent="0.2">
      <c r="B152" s="117" t="s">
        <v>320</v>
      </c>
      <c r="C152" s="116"/>
      <c r="D152" s="102"/>
      <c r="E152" s="91"/>
      <c r="F152" s="91">
        <f t="shared" ref="F152:F158" si="28">D152+E152</f>
        <v>0</v>
      </c>
      <c r="G152" s="91"/>
      <c r="H152" s="91"/>
      <c r="I152" s="91">
        <f t="shared" si="27"/>
        <v>0</v>
      </c>
    </row>
    <row r="153" spans="2:9" x14ac:dyDescent="0.2">
      <c r="B153" s="117" t="s">
        <v>319</v>
      </c>
      <c r="C153" s="116"/>
      <c r="D153" s="102"/>
      <c r="E153" s="91"/>
      <c r="F153" s="91">
        <f t="shared" si="28"/>
        <v>0</v>
      </c>
      <c r="G153" s="91"/>
      <c r="H153" s="91"/>
      <c r="I153" s="91">
        <f t="shared" si="27"/>
        <v>0</v>
      </c>
    </row>
    <row r="154" spans="2:9" x14ac:dyDescent="0.2">
      <c r="B154" s="117" t="s">
        <v>318</v>
      </c>
      <c r="C154" s="116"/>
      <c r="D154" s="102"/>
      <c r="E154" s="91"/>
      <c r="F154" s="91">
        <f t="shared" si="28"/>
        <v>0</v>
      </c>
      <c r="G154" s="91"/>
      <c r="H154" s="91"/>
      <c r="I154" s="91">
        <f t="shared" si="27"/>
        <v>0</v>
      </c>
    </row>
    <row r="155" spans="2:9" x14ac:dyDescent="0.2">
      <c r="B155" s="117" t="s">
        <v>317</v>
      </c>
      <c r="C155" s="116"/>
      <c r="D155" s="102"/>
      <c r="E155" s="91"/>
      <c r="F155" s="91">
        <f t="shared" si="28"/>
        <v>0</v>
      </c>
      <c r="G155" s="91"/>
      <c r="H155" s="91"/>
      <c r="I155" s="91">
        <f t="shared" si="27"/>
        <v>0</v>
      </c>
    </row>
    <row r="156" spans="2:9" x14ac:dyDescent="0.2">
      <c r="B156" s="117" t="s">
        <v>316</v>
      </c>
      <c r="C156" s="116"/>
      <c r="D156" s="102"/>
      <c r="E156" s="91"/>
      <c r="F156" s="91">
        <f t="shared" si="28"/>
        <v>0</v>
      </c>
      <c r="G156" s="91"/>
      <c r="H156" s="91"/>
      <c r="I156" s="91">
        <f t="shared" si="27"/>
        <v>0</v>
      </c>
    </row>
    <row r="157" spans="2:9" x14ac:dyDescent="0.2">
      <c r="B157" s="117" t="s">
        <v>315</v>
      </c>
      <c r="C157" s="116"/>
      <c r="D157" s="102"/>
      <c r="E157" s="91"/>
      <c r="F157" s="91">
        <f t="shared" si="28"/>
        <v>0</v>
      </c>
      <c r="G157" s="91"/>
      <c r="H157" s="91"/>
      <c r="I157" s="91">
        <f t="shared" si="27"/>
        <v>0</v>
      </c>
    </row>
    <row r="158" spans="2:9" x14ac:dyDescent="0.2">
      <c r="B158" s="117" t="s">
        <v>314</v>
      </c>
      <c r="C158" s="116"/>
      <c r="D158" s="102"/>
      <c r="E158" s="91"/>
      <c r="F158" s="91">
        <f t="shared" si="28"/>
        <v>0</v>
      </c>
      <c r="G158" s="91"/>
      <c r="H158" s="91"/>
      <c r="I158" s="91">
        <f t="shared" si="27"/>
        <v>0</v>
      </c>
    </row>
    <row r="159" spans="2:9" x14ac:dyDescent="0.2">
      <c r="B159" s="115"/>
      <c r="C159" s="114"/>
      <c r="D159" s="102"/>
      <c r="E159" s="91"/>
      <c r="F159" s="91"/>
      <c r="G159" s="91"/>
      <c r="H159" s="91"/>
      <c r="I159" s="91"/>
    </row>
    <row r="160" spans="2:9" x14ac:dyDescent="0.2">
      <c r="B160" s="113" t="s">
        <v>313</v>
      </c>
      <c r="C160" s="112"/>
      <c r="D160" s="111">
        <f t="shared" ref="D160:I160" si="29">D10+D85</f>
        <v>194890595</v>
      </c>
      <c r="E160" s="111">
        <f t="shared" si="29"/>
        <v>31931161.289999999</v>
      </c>
      <c r="F160" s="111">
        <f t="shared" si="29"/>
        <v>226821756.29000002</v>
      </c>
      <c r="G160" s="111">
        <f t="shared" si="29"/>
        <v>43813201.469999999</v>
      </c>
      <c r="H160" s="111">
        <f t="shared" si="29"/>
        <v>43802202.289999999</v>
      </c>
      <c r="I160" s="111">
        <f t="shared" si="29"/>
        <v>183008554.81999999</v>
      </c>
    </row>
    <row r="161" spans="2:9" ht="13.5" thickBot="1" x14ac:dyDescent="0.25">
      <c r="B161" s="110"/>
      <c r="C161" s="109"/>
      <c r="D161" s="108"/>
      <c r="E161" s="87"/>
      <c r="F161" s="87"/>
      <c r="G161" s="87"/>
      <c r="H161" s="87"/>
      <c r="I161" s="87"/>
    </row>
  </sheetData>
  <mergeCells count="12">
    <mergeCell ref="I7:I9"/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</mergeCells>
  <pageMargins left="0.70866141732283472" right="0.70866141732283472" top="0.55118110236220474" bottom="0.55118110236220474" header="0.31496062992125984" footer="0.31496062992125984"/>
  <pageSetup scale="59" fitToHeight="0" orientation="portrait" r:id="rId1"/>
  <rowBreaks count="1" manualBreakCount="1">
    <brk id="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0"/>
  <sheetViews>
    <sheetView workbookViewId="0">
      <pane ySplit="8" topLeftCell="A9" activePane="bottomLeft" state="frozen"/>
      <selection pane="bottomLeft" activeCell="J31" sqref="J31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16384" width="11" style="1"/>
  </cols>
  <sheetData>
    <row r="1" spans="2:8" ht="13.5" thickBot="1" x14ac:dyDescent="0.25"/>
    <row r="2" spans="2:8" x14ac:dyDescent="0.2">
      <c r="B2" s="195" t="s">
        <v>120</v>
      </c>
      <c r="C2" s="196"/>
      <c r="D2" s="196"/>
      <c r="E2" s="196"/>
      <c r="F2" s="196"/>
      <c r="G2" s="196"/>
      <c r="H2" s="197"/>
    </row>
    <row r="3" spans="2:8" x14ac:dyDescent="0.2">
      <c r="B3" s="149" t="s">
        <v>394</v>
      </c>
      <c r="C3" s="198"/>
      <c r="D3" s="198"/>
      <c r="E3" s="198"/>
      <c r="F3" s="198"/>
      <c r="G3" s="198"/>
      <c r="H3" s="151"/>
    </row>
    <row r="4" spans="2:8" x14ac:dyDescent="0.2">
      <c r="B4" s="149" t="s">
        <v>400</v>
      </c>
      <c r="C4" s="198"/>
      <c r="D4" s="198"/>
      <c r="E4" s="198"/>
      <c r="F4" s="198"/>
      <c r="G4" s="198"/>
      <c r="H4" s="151"/>
    </row>
    <row r="5" spans="2:8" x14ac:dyDescent="0.2">
      <c r="B5" s="149" t="s">
        <v>125</v>
      </c>
      <c r="C5" s="198"/>
      <c r="D5" s="198"/>
      <c r="E5" s="198"/>
      <c r="F5" s="198"/>
      <c r="G5" s="198"/>
      <c r="H5" s="151"/>
    </row>
    <row r="6" spans="2:8" ht="13.5" thickBot="1" x14ac:dyDescent="0.25">
      <c r="B6" s="152" t="s">
        <v>1</v>
      </c>
      <c r="C6" s="153"/>
      <c r="D6" s="153"/>
      <c r="E6" s="153"/>
      <c r="F6" s="153"/>
      <c r="G6" s="153"/>
      <c r="H6" s="154"/>
    </row>
    <row r="7" spans="2:8" ht="13.5" thickBot="1" x14ac:dyDescent="0.25">
      <c r="B7" s="179" t="s">
        <v>2</v>
      </c>
      <c r="C7" s="192" t="s">
        <v>392</v>
      </c>
      <c r="D7" s="193"/>
      <c r="E7" s="193"/>
      <c r="F7" s="193"/>
      <c r="G7" s="194"/>
      <c r="H7" s="179" t="s">
        <v>391</v>
      </c>
    </row>
    <row r="8" spans="2:8" ht="26.25" thickBot="1" x14ac:dyDescent="0.25">
      <c r="B8" s="180"/>
      <c r="C8" s="22" t="s">
        <v>242</v>
      </c>
      <c r="D8" s="22" t="s">
        <v>308</v>
      </c>
      <c r="E8" s="22" t="s">
        <v>307</v>
      </c>
      <c r="F8" s="22" t="s">
        <v>212</v>
      </c>
      <c r="G8" s="22" t="s">
        <v>210</v>
      </c>
      <c r="H8" s="180"/>
    </row>
    <row r="9" spans="2:8" x14ac:dyDescent="0.2">
      <c r="B9" s="122" t="s">
        <v>399</v>
      </c>
      <c r="C9" s="128">
        <f t="shared" ref="C9:H9" si="0">SUM(C10:C17)</f>
        <v>10872368</v>
      </c>
      <c r="D9" s="128">
        <f t="shared" si="0"/>
        <v>1948342.77</v>
      </c>
      <c r="E9" s="128">
        <f t="shared" si="0"/>
        <v>12820710.77</v>
      </c>
      <c r="F9" s="128">
        <f t="shared" si="0"/>
        <v>6288752.2599999998</v>
      </c>
      <c r="G9" s="128">
        <f t="shared" si="0"/>
        <v>6277753.0800000001</v>
      </c>
      <c r="H9" s="128">
        <f t="shared" si="0"/>
        <v>6531958.5099999998</v>
      </c>
    </row>
    <row r="10" spans="2:8" ht="12.75" customHeight="1" x14ac:dyDescent="0.2">
      <c r="B10" s="124" t="s">
        <v>397</v>
      </c>
      <c r="C10" s="125">
        <v>10872368</v>
      </c>
      <c r="D10" s="125">
        <v>1948342.77</v>
      </c>
      <c r="E10" s="125">
        <f>C10+D10</f>
        <v>12820710.77</v>
      </c>
      <c r="F10" s="125">
        <v>6288752.2599999998</v>
      </c>
      <c r="G10" s="125">
        <v>6277753.0800000001</v>
      </c>
      <c r="H10" s="91">
        <f t="shared" ref="H10:H17" si="1">E10-F10</f>
        <v>6531958.5099999998</v>
      </c>
    </row>
    <row r="11" spans="2:8" x14ac:dyDescent="0.2">
      <c r="B11" s="124" t="s">
        <v>396</v>
      </c>
      <c r="C11" s="9">
        <v>0</v>
      </c>
      <c r="D11" s="9">
        <v>0</v>
      </c>
      <c r="E11" s="9">
        <f>C11+D11</f>
        <v>0</v>
      </c>
      <c r="F11" s="9">
        <v>0</v>
      </c>
      <c r="G11" s="9">
        <v>0</v>
      </c>
      <c r="H11" s="91">
        <f t="shared" si="1"/>
        <v>0</v>
      </c>
    </row>
    <row r="12" spans="2:8" x14ac:dyDescent="0.2">
      <c r="B12" s="124" t="s">
        <v>395</v>
      </c>
      <c r="C12" s="9">
        <v>0</v>
      </c>
      <c r="D12" s="9">
        <v>0</v>
      </c>
      <c r="E12" s="9">
        <f>C12+D12</f>
        <v>0</v>
      </c>
      <c r="F12" s="9">
        <v>0</v>
      </c>
      <c r="G12" s="9">
        <v>0</v>
      </c>
      <c r="H12" s="91">
        <f t="shared" si="1"/>
        <v>0</v>
      </c>
    </row>
    <row r="13" spans="2:8" x14ac:dyDescent="0.2">
      <c r="B13" s="124"/>
      <c r="C13" s="9"/>
      <c r="D13" s="9"/>
      <c r="E13" s="9"/>
      <c r="F13" s="9"/>
      <c r="G13" s="9"/>
      <c r="H13" s="91">
        <f t="shared" si="1"/>
        <v>0</v>
      </c>
    </row>
    <row r="14" spans="2:8" x14ac:dyDescent="0.2">
      <c r="B14" s="124"/>
      <c r="C14" s="9"/>
      <c r="D14" s="9"/>
      <c r="E14" s="9"/>
      <c r="F14" s="9"/>
      <c r="G14" s="9"/>
      <c r="H14" s="91">
        <f t="shared" si="1"/>
        <v>0</v>
      </c>
    </row>
    <row r="15" spans="2:8" x14ac:dyDescent="0.2">
      <c r="B15" s="124"/>
      <c r="C15" s="9"/>
      <c r="D15" s="9"/>
      <c r="E15" s="9"/>
      <c r="F15" s="9"/>
      <c r="G15" s="9"/>
      <c r="H15" s="91">
        <f t="shared" si="1"/>
        <v>0</v>
      </c>
    </row>
    <row r="16" spans="2:8" x14ac:dyDescent="0.2">
      <c r="B16" s="124"/>
      <c r="C16" s="9"/>
      <c r="D16" s="9"/>
      <c r="E16" s="9"/>
      <c r="F16" s="9"/>
      <c r="G16" s="9"/>
      <c r="H16" s="91">
        <f t="shared" si="1"/>
        <v>0</v>
      </c>
    </row>
    <row r="17" spans="2:8" x14ac:dyDescent="0.2">
      <c r="B17" s="124"/>
      <c r="C17" s="9"/>
      <c r="D17" s="9"/>
      <c r="E17" s="9"/>
      <c r="F17" s="9"/>
      <c r="G17" s="9"/>
      <c r="H17" s="91">
        <f t="shared" si="1"/>
        <v>0</v>
      </c>
    </row>
    <row r="18" spans="2:8" x14ac:dyDescent="0.2">
      <c r="B18" s="123"/>
      <c r="C18" s="9"/>
      <c r="D18" s="9"/>
      <c r="E18" s="9"/>
      <c r="F18" s="9"/>
      <c r="G18" s="9"/>
      <c r="H18" s="9"/>
    </row>
    <row r="19" spans="2:8" x14ac:dyDescent="0.2">
      <c r="B19" s="127" t="s">
        <v>398</v>
      </c>
      <c r="C19" s="126">
        <f t="shared" ref="C19:H19" si="2">SUM(C20:C27)</f>
        <v>184018227</v>
      </c>
      <c r="D19" s="126">
        <f t="shared" si="2"/>
        <v>29982818.52</v>
      </c>
      <c r="E19" s="126">
        <f t="shared" si="2"/>
        <v>214001045.52000001</v>
      </c>
      <c r="F19" s="126">
        <f t="shared" si="2"/>
        <v>37524449.210000001</v>
      </c>
      <c r="G19" s="126">
        <f t="shared" si="2"/>
        <v>37524449.210000001</v>
      </c>
      <c r="H19" s="126">
        <f t="shared" si="2"/>
        <v>176476596.31</v>
      </c>
    </row>
    <row r="20" spans="2:8" x14ac:dyDescent="0.2">
      <c r="B20" s="124" t="s">
        <v>397</v>
      </c>
      <c r="C20" s="125">
        <v>184018227</v>
      </c>
      <c r="D20" s="125">
        <v>29982818.52</v>
      </c>
      <c r="E20" s="125">
        <f>C20+D20</f>
        <v>214001045.52000001</v>
      </c>
      <c r="F20" s="125">
        <v>37524449.210000001</v>
      </c>
      <c r="G20" s="125">
        <v>37524449.210000001</v>
      </c>
      <c r="H20" s="91">
        <f t="shared" ref="H20:H28" si="3">E20-F20</f>
        <v>176476596.31</v>
      </c>
    </row>
    <row r="21" spans="2:8" x14ac:dyDescent="0.2">
      <c r="B21" s="124" t="s">
        <v>396</v>
      </c>
      <c r="C21" s="125">
        <v>0</v>
      </c>
      <c r="D21" s="125">
        <v>0</v>
      </c>
      <c r="E21" s="125">
        <f>C21+D21</f>
        <v>0</v>
      </c>
      <c r="F21" s="125">
        <v>0</v>
      </c>
      <c r="G21" s="125">
        <v>0</v>
      </c>
      <c r="H21" s="91">
        <f t="shared" si="3"/>
        <v>0</v>
      </c>
    </row>
    <row r="22" spans="2:8" x14ac:dyDescent="0.2">
      <c r="B22" s="124" t="s">
        <v>395</v>
      </c>
      <c r="C22" s="125">
        <v>0</v>
      </c>
      <c r="D22" s="125">
        <v>0</v>
      </c>
      <c r="E22" s="125">
        <f>C22+D22</f>
        <v>0</v>
      </c>
      <c r="F22" s="125">
        <v>0</v>
      </c>
      <c r="G22" s="125">
        <v>0</v>
      </c>
      <c r="H22" s="91">
        <f t="shared" si="3"/>
        <v>0</v>
      </c>
    </row>
    <row r="23" spans="2:8" x14ac:dyDescent="0.2">
      <c r="B23" s="124"/>
      <c r="C23" s="125"/>
      <c r="D23" s="125"/>
      <c r="E23" s="125"/>
      <c r="F23" s="125"/>
      <c r="G23" s="125"/>
      <c r="H23" s="91">
        <f t="shared" si="3"/>
        <v>0</v>
      </c>
    </row>
    <row r="24" spans="2:8" x14ac:dyDescent="0.2">
      <c r="B24" s="124"/>
      <c r="C24" s="9"/>
      <c r="D24" s="9"/>
      <c r="E24" s="9"/>
      <c r="F24" s="9"/>
      <c r="G24" s="9"/>
      <c r="H24" s="91">
        <f t="shared" si="3"/>
        <v>0</v>
      </c>
    </row>
    <row r="25" spans="2:8" x14ac:dyDescent="0.2">
      <c r="B25" s="124"/>
      <c r="C25" s="9"/>
      <c r="D25" s="9"/>
      <c r="E25" s="9"/>
      <c r="F25" s="9"/>
      <c r="G25" s="9"/>
      <c r="H25" s="91">
        <f t="shared" si="3"/>
        <v>0</v>
      </c>
    </row>
    <row r="26" spans="2:8" x14ac:dyDescent="0.2">
      <c r="B26" s="124"/>
      <c r="C26" s="9"/>
      <c r="D26" s="9"/>
      <c r="E26" s="9"/>
      <c r="F26" s="9"/>
      <c r="G26" s="9"/>
      <c r="H26" s="91">
        <f t="shared" si="3"/>
        <v>0</v>
      </c>
    </row>
    <row r="27" spans="2:8" x14ac:dyDescent="0.2">
      <c r="B27" s="124"/>
      <c r="C27" s="9"/>
      <c r="D27" s="9"/>
      <c r="E27" s="9"/>
      <c r="F27" s="9"/>
      <c r="G27" s="9"/>
      <c r="H27" s="91">
        <f t="shared" si="3"/>
        <v>0</v>
      </c>
    </row>
    <row r="28" spans="2:8" x14ac:dyDescent="0.2">
      <c r="B28" s="123"/>
      <c r="C28" s="9"/>
      <c r="D28" s="9"/>
      <c r="E28" s="9"/>
      <c r="F28" s="9"/>
      <c r="G28" s="9"/>
      <c r="H28" s="91">
        <f t="shared" si="3"/>
        <v>0</v>
      </c>
    </row>
    <row r="29" spans="2:8" x14ac:dyDescent="0.2">
      <c r="B29" s="122" t="s">
        <v>313</v>
      </c>
      <c r="C29" s="7">
        <f t="shared" ref="C29:H29" si="4">C9+C19</f>
        <v>194890595</v>
      </c>
      <c r="D29" s="7">
        <f t="shared" si="4"/>
        <v>31931161.289999999</v>
      </c>
      <c r="E29" s="7">
        <f t="shared" si="4"/>
        <v>226821756.29000002</v>
      </c>
      <c r="F29" s="7">
        <f t="shared" si="4"/>
        <v>43813201.469999999</v>
      </c>
      <c r="G29" s="7">
        <f t="shared" si="4"/>
        <v>43802202.289999999</v>
      </c>
      <c r="H29" s="7">
        <f t="shared" si="4"/>
        <v>183008554.81999999</v>
      </c>
    </row>
    <row r="30" spans="2:8" ht="13.5" thickBot="1" x14ac:dyDescent="0.25">
      <c r="B30" s="121"/>
      <c r="C30" s="19"/>
      <c r="D30" s="19"/>
      <c r="E30" s="19"/>
      <c r="F30" s="19"/>
      <c r="G30" s="19"/>
      <c r="H30" s="1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86"/>
  <sheetViews>
    <sheetView workbookViewId="0">
      <pane ySplit="9" topLeftCell="A10" activePane="bottomLeft" state="frozen"/>
      <selection pane="bottomLeft" activeCell="I79" sqref="I79:I80"/>
    </sheetView>
  </sheetViews>
  <sheetFormatPr baseColWidth="10" defaultColWidth="11" defaultRowHeight="12.75" x14ac:dyDescent="0.2"/>
  <cols>
    <col min="1" max="1" width="52.85546875" style="1" customWidth="1"/>
    <col min="2" max="2" width="9.855468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28515625" style="1" bestFit="1" customWidth="1"/>
    <col min="8" max="16384" width="11" style="1"/>
  </cols>
  <sheetData>
    <row r="1" spans="1:7" ht="13.5" thickBot="1" x14ac:dyDescent="0.25"/>
    <row r="2" spans="1:7" x14ac:dyDescent="0.2">
      <c r="A2" s="146" t="s">
        <v>120</v>
      </c>
      <c r="B2" s="147"/>
      <c r="C2" s="147"/>
      <c r="D2" s="147"/>
      <c r="E2" s="147"/>
      <c r="F2" s="147"/>
      <c r="G2" s="189"/>
    </row>
    <row r="3" spans="1:7" x14ac:dyDescent="0.2">
      <c r="A3" s="171" t="s">
        <v>394</v>
      </c>
      <c r="B3" s="172"/>
      <c r="C3" s="172"/>
      <c r="D3" s="172"/>
      <c r="E3" s="172"/>
      <c r="F3" s="172"/>
      <c r="G3" s="190"/>
    </row>
    <row r="4" spans="1:7" x14ac:dyDescent="0.2">
      <c r="A4" s="171" t="s">
        <v>435</v>
      </c>
      <c r="B4" s="172"/>
      <c r="C4" s="172"/>
      <c r="D4" s="172"/>
      <c r="E4" s="172"/>
      <c r="F4" s="172"/>
      <c r="G4" s="190"/>
    </row>
    <row r="5" spans="1:7" x14ac:dyDescent="0.2">
      <c r="A5" s="171" t="s">
        <v>125</v>
      </c>
      <c r="B5" s="172"/>
      <c r="C5" s="172"/>
      <c r="D5" s="172"/>
      <c r="E5" s="172"/>
      <c r="F5" s="172"/>
      <c r="G5" s="190"/>
    </row>
    <row r="6" spans="1:7" ht="13.5" thickBot="1" x14ac:dyDescent="0.25">
      <c r="A6" s="174" t="s">
        <v>1</v>
      </c>
      <c r="B6" s="175"/>
      <c r="C6" s="175"/>
      <c r="D6" s="175"/>
      <c r="E6" s="175"/>
      <c r="F6" s="175"/>
      <c r="G6" s="191"/>
    </row>
    <row r="7" spans="1:7" ht="15.75" customHeight="1" x14ac:dyDescent="0.2">
      <c r="A7" s="146" t="s">
        <v>2</v>
      </c>
      <c r="B7" s="195" t="s">
        <v>392</v>
      </c>
      <c r="C7" s="196"/>
      <c r="D7" s="196"/>
      <c r="E7" s="196"/>
      <c r="F7" s="197"/>
      <c r="G7" s="179" t="s">
        <v>391</v>
      </c>
    </row>
    <row r="8" spans="1:7" ht="15.75" customHeight="1" thickBot="1" x14ac:dyDescent="0.25">
      <c r="A8" s="171"/>
      <c r="B8" s="152"/>
      <c r="C8" s="153"/>
      <c r="D8" s="153"/>
      <c r="E8" s="153"/>
      <c r="F8" s="154"/>
      <c r="G8" s="199"/>
    </row>
    <row r="9" spans="1:7" ht="26.25" thickBot="1" x14ac:dyDescent="0.25">
      <c r="A9" s="174"/>
      <c r="B9" s="136" t="s">
        <v>242</v>
      </c>
      <c r="C9" s="22" t="s">
        <v>390</v>
      </c>
      <c r="D9" s="22" t="s">
        <v>389</v>
      </c>
      <c r="E9" s="22" t="s">
        <v>212</v>
      </c>
      <c r="F9" s="22" t="s">
        <v>210</v>
      </c>
      <c r="G9" s="180"/>
    </row>
    <row r="10" spans="1:7" x14ac:dyDescent="0.2">
      <c r="A10" s="135"/>
      <c r="B10" s="134"/>
      <c r="C10" s="134"/>
      <c r="D10" s="134"/>
      <c r="E10" s="134"/>
      <c r="F10" s="134"/>
      <c r="G10" s="134"/>
    </row>
    <row r="11" spans="1:7" x14ac:dyDescent="0.2">
      <c r="A11" s="131" t="s">
        <v>434</v>
      </c>
      <c r="B11" s="58">
        <f t="shared" ref="B11:G11" si="0">B12+B22+B31+B42</f>
        <v>10872368</v>
      </c>
      <c r="C11" s="58">
        <f t="shared" si="0"/>
        <v>1948342.77</v>
      </c>
      <c r="D11" s="58">
        <f t="shared" si="0"/>
        <v>12820710.77</v>
      </c>
      <c r="E11" s="58">
        <f t="shared" si="0"/>
        <v>6288752.2599999998</v>
      </c>
      <c r="F11" s="58">
        <f t="shared" si="0"/>
        <v>6277753.0800000001</v>
      </c>
      <c r="G11" s="58">
        <f t="shared" si="0"/>
        <v>6531958.5099999998</v>
      </c>
    </row>
    <row r="12" spans="1:7" x14ac:dyDescent="0.2">
      <c r="A12" s="131" t="s">
        <v>432</v>
      </c>
      <c r="B12" s="58">
        <f>SUM(B13:B20)</f>
        <v>0</v>
      </c>
      <c r="C12" s="58">
        <f>SUM(C13:C20)</f>
        <v>0</v>
      </c>
      <c r="D12" s="58">
        <f>SUM(D13:D20)</f>
        <v>0</v>
      </c>
      <c r="E12" s="58">
        <f>SUM(E13:E20)</f>
        <v>0</v>
      </c>
      <c r="F12" s="58">
        <f>SUM(F13:F20)</f>
        <v>0</v>
      </c>
      <c r="G12" s="58">
        <f t="shared" ref="G12:G20" si="1">D12-E12</f>
        <v>0</v>
      </c>
    </row>
    <row r="13" spans="1:7" x14ac:dyDescent="0.2">
      <c r="A13" s="133" t="s">
        <v>431</v>
      </c>
      <c r="B13" s="61"/>
      <c r="C13" s="61"/>
      <c r="D13" s="61">
        <f t="shared" ref="D13:D20" si="2">B13+C13</f>
        <v>0</v>
      </c>
      <c r="E13" s="61"/>
      <c r="F13" s="61"/>
      <c r="G13" s="61">
        <f t="shared" si="1"/>
        <v>0</v>
      </c>
    </row>
    <row r="14" spans="1:7" x14ac:dyDescent="0.2">
      <c r="A14" s="133" t="s">
        <v>430</v>
      </c>
      <c r="B14" s="61"/>
      <c r="C14" s="61"/>
      <c r="D14" s="61">
        <f t="shared" si="2"/>
        <v>0</v>
      </c>
      <c r="E14" s="61"/>
      <c r="F14" s="61"/>
      <c r="G14" s="61">
        <f t="shared" si="1"/>
        <v>0</v>
      </c>
    </row>
    <row r="15" spans="1:7" x14ac:dyDescent="0.2">
      <c r="A15" s="133" t="s">
        <v>429</v>
      </c>
      <c r="B15" s="61"/>
      <c r="C15" s="61"/>
      <c r="D15" s="61">
        <f t="shared" si="2"/>
        <v>0</v>
      </c>
      <c r="E15" s="61"/>
      <c r="F15" s="61"/>
      <c r="G15" s="61">
        <f t="shared" si="1"/>
        <v>0</v>
      </c>
    </row>
    <row r="16" spans="1:7" x14ac:dyDescent="0.2">
      <c r="A16" s="133" t="s">
        <v>428</v>
      </c>
      <c r="B16" s="61"/>
      <c r="C16" s="61"/>
      <c r="D16" s="61">
        <f t="shared" si="2"/>
        <v>0</v>
      </c>
      <c r="E16" s="61"/>
      <c r="F16" s="61"/>
      <c r="G16" s="61">
        <f t="shared" si="1"/>
        <v>0</v>
      </c>
    </row>
    <row r="17" spans="1:7" x14ac:dyDescent="0.2">
      <c r="A17" s="133" t="s">
        <v>427</v>
      </c>
      <c r="B17" s="61"/>
      <c r="C17" s="61"/>
      <c r="D17" s="61">
        <f t="shared" si="2"/>
        <v>0</v>
      </c>
      <c r="E17" s="61"/>
      <c r="F17" s="61"/>
      <c r="G17" s="61">
        <f t="shared" si="1"/>
        <v>0</v>
      </c>
    </row>
    <row r="18" spans="1:7" x14ac:dyDescent="0.2">
      <c r="A18" s="133" t="s">
        <v>426</v>
      </c>
      <c r="B18" s="61"/>
      <c r="C18" s="61"/>
      <c r="D18" s="61">
        <f t="shared" si="2"/>
        <v>0</v>
      </c>
      <c r="E18" s="61"/>
      <c r="F18" s="61"/>
      <c r="G18" s="61">
        <f t="shared" si="1"/>
        <v>0</v>
      </c>
    </row>
    <row r="19" spans="1:7" x14ac:dyDescent="0.2">
      <c r="A19" s="133" t="s">
        <v>425</v>
      </c>
      <c r="B19" s="61"/>
      <c r="C19" s="61"/>
      <c r="D19" s="61">
        <f t="shared" si="2"/>
        <v>0</v>
      </c>
      <c r="E19" s="61"/>
      <c r="F19" s="61"/>
      <c r="G19" s="61">
        <f t="shared" si="1"/>
        <v>0</v>
      </c>
    </row>
    <row r="20" spans="1:7" x14ac:dyDescent="0.2">
      <c r="A20" s="133" t="s">
        <v>424</v>
      </c>
      <c r="B20" s="61"/>
      <c r="C20" s="61"/>
      <c r="D20" s="61">
        <f t="shared" si="2"/>
        <v>0</v>
      </c>
      <c r="E20" s="61"/>
      <c r="F20" s="61"/>
      <c r="G20" s="61">
        <f t="shared" si="1"/>
        <v>0</v>
      </c>
    </row>
    <row r="21" spans="1:7" x14ac:dyDescent="0.2">
      <c r="A21" s="132"/>
      <c r="B21" s="61"/>
      <c r="C21" s="61"/>
      <c r="D21" s="61"/>
      <c r="E21" s="61"/>
      <c r="F21" s="61"/>
      <c r="G21" s="61"/>
    </row>
    <row r="22" spans="1:7" x14ac:dyDescent="0.2">
      <c r="A22" s="131" t="s">
        <v>423</v>
      </c>
      <c r="B22" s="58">
        <f>SUM(B23:B29)</f>
        <v>10872368</v>
      </c>
      <c r="C22" s="58">
        <f>SUM(C23:C29)</f>
        <v>1948342.77</v>
      </c>
      <c r="D22" s="58">
        <f>SUM(D23:D29)</f>
        <v>12820710.77</v>
      </c>
      <c r="E22" s="58">
        <f>SUM(E23:E29)</f>
        <v>6288752.2599999998</v>
      </c>
      <c r="F22" s="58">
        <f>SUM(F23:F29)</f>
        <v>6277753.0800000001</v>
      </c>
      <c r="G22" s="58">
        <f t="shared" ref="G22:G29" si="3">D22-E22</f>
        <v>6531958.5099999998</v>
      </c>
    </row>
    <row r="23" spans="1:7" x14ac:dyDescent="0.2">
      <c r="A23" s="133" t="s">
        <v>422</v>
      </c>
      <c r="B23" s="61"/>
      <c r="C23" s="61"/>
      <c r="D23" s="61">
        <f t="shared" ref="D23:D29" si="4">B23+C23</f>
        <v>0</v>
      </c>
      <c r="E23" s="61"/>
      <c r="F23" s="61"/>
      <c r="G23" s="61">
        <f t="shared" si="3"/>
        <v>0</v>
      </c>
    </row>
    <row r="24" spans="1:7" x14ac:dyDescent="0.2">
      <c r="A24" s="133" t="s">
        <v>421</v>
      </c>
      <c r="B24" s="61"/>
      <c r="C24" s="61"/>
      <c r="D24" s="61">
        <f t="shared" si="4"/>
        <v>0</v>
      </c>
      <c r="E24" s="61"/>
      <c r="F24" s="61"/>
      <c r="G24" s="61">
        <f t="shared" si="3"/>
        <v>0</v>
      </c>
    </row>
    <row r="25" spans="1:7" x14ac:dyDescent="0.2">
      <c r="A25" s="133" t="s">
        <v>420</v>
      </c>
      <c r="B25" s="61"/>
      <c r="C25" s="61"/>
      <c r="D25" s="61">
        <f t="shared" si="4"/>
        <v>0</v>
      </c>
      <c r="E25" s="61"/>
      <c r="F25" s="61"/>
      <c r="G25" s="61">
        <f t="shared" si="3"/>
        <v>0</v>
      </c>
    </row>
    <row r="26" spans="1:7" x14ac:dyDescent="0.2">
      <c r="A26" s="133" t="s">
        <v>419</v>
      </c>
      <c r="B26" s="61"/>
      <c r="C26" s="61"/>
      <c r="D26" s="61">
        <f t="shared" si="4"/>
        <v>0</v>
      </c>
      <c r="E26" s="61"/>
      <c r="F26" s="61"/>
      <c r="G26" s="61">
        <f t="shared" si="3"/>
        <v>0</v>
      </c>
    </row>
    <row r="27" spans="1:7" x14ac:dyDescent="0.2">
      <c r="A27" s="133" t="s">
        <v>418</v>
      </c>
      <c r="B27" s="61">
        <v>10872368</v>
      </c>
      <c r="C27" s="61">
        <v>1948342.77</v>
      </c>
      <c r="D27" s="61">
        <f t="shared" si="4"/>
        <v>12820710.77</v>
      </c>
      <c r="E27" s="61">
        <v>6288752.2599999998</v>
      </c>
      <c r="F27" s="61">
        <v>6277753.0800000001</v>
      </c>
      <c r="G27" s="61">
        <f t="shared" si="3"/>
        <v>6531958.5099999998</v>
      </c>
    </row>
    <row r="28" spans="1:7" x14ac:dyDescent="0.2">
      <c r="A28" s="133" t="s">
        <v>417</v>
      </c>
      <c r="B28" s="61"/>
      <c r="C28" s="61"/>
      <c r="D28" s="61">
        <f t="shared" si="4"/>
        <v>0</v>
      </c>
      <c r="E28" s="61"/>
      <c r="F28" s="61"/>
      <c r="G28" s="61">
        <f t="shared" si="3"/>
        <v>0</v>
      </c>
    </row>
    <row r="29" spans="1:7" x14ac:dyDescent="0.2">
      <c r="A29" s="133" t="s">
        <v>416</v>
      </c>
      <c r="B29" s="61"/>
      <c r="C29" s="61"/>
      <c r="D29" s="61">
        <f t="shared" si="4"/>
        <v>0</v>
      </c>
      <c r="E29" s="61"/>
      <c r="F29" s="61"/>
      <c r="G29" s="61">
        <f t="shared" si="3"/>
        <v>0</v>
      </c>
    </row>
    <row r="30" spans="1:7" x14ac:dyDescent="0.2">
      <c r="A30" s="132"/>
      <c r="B30" s="61"/>
      <c r="C30" s="61"/>
      <c r="D30" s="61"/>
      <c r="E30" s="61"/>
      <c r="F30" s="61"/>
      <c r="G30" s="61"/>
    </row>
    <row r="31" spans="1:7" x14ac:dyDescent="0.2">
      <c r="A31" s="131" t="s">
        <v>415</v>
      </c>
      <c r="B31" s="58">
        <f>SUM(B32:B40)</f>
        <v>0</v>
      </c>
      <c r="C31" s="58">
        <f>SUM(C32:C40)</f>
        <v>0</v>
      </c>
      <c r="D31" s="58">
        <f>SUM(D32:D40)</f>
        <v>0</v>
      </c>
      <c r="E31" s="58">
        <f>SUM(E32:E40)</f>
        <v>0</v>
      </c>
      <c r="F31" s="58">
        <f>SUM(F32:F40)</f>
        <v>0</v>
      </c>
      <c r="G31" s="58">
        <f t="shared" ref="G31:G40" si="5">D31-E31</f>
        <v>0</v>
      </c>
    </row>
    <row r="32" spans="1:7" x14ac:dyDescent="0.2">
      <c r="A32" s="133" t="s">
        <v>414</v>
      </c>
      <c r="B32" s="61"/>
      <c r="C32" s="61"/>
      <c r="D32" s="61">
        <f t="shared" ref="D32:D40" si="6">B32+C32</f>
        <v>0</v>
      </c>
      <c r="E32" s="61"/>
      <c r="F32" s="61"/>
      <c r="G32" s="61">
        <f t="shared" si="5"/>
        <v>0</v>
      </c>
    </row>
    <row r="33" spans="1:7" x14ac:dyDescent="0.2">
      <c r="A33" s="133" t="s">
        <v>413</v>
      </c>
      <c r="B33" s="61"/>
      <c r="C33" s="61"/>
      <c r="D33" s="61">
        <f t="shared" si="6"/>
        <v>0</v>
      </c>
      <c r="E33" s="61"/>
      <c r="F33" s="61"/>
      <c r="G33" s="61">
        <f t="shared" si="5"/>
        <v>0</v>
      </c>
    </row>
    <row r="34" spans="1:7" x14ac:dyDescent="0.2">
      <c r="A34" s="133" t="s">
        <v>412</v>
      </c>
      <c r="B34" s="61"/>
      <c r="C34" s="61"/>
      <c r="D34" s="61">
        <f t="shared" si="6"/>
        <v>0</v>
      </c>
      <c r="E34" s="61"/>
      <c r="F34" s="61"/>
      <c r="G34" s="61">
        <f t="shared" si="5"/>
        <v>0</v>
      </c>
    </row>
    <row r="35" spans="1:7" x14ac:dyDescent="0.2">
      <c r="A35" s="133" t="s">
        <v>411</v>
      </c>
      <c r="B35" s="61"/>
      <c r="C35" s="61"/>
      <c r="D35" s="61">
        <f t="shared" si="6"/>
        <v>0</v>
      </c>
      <c r="E35" s="61"/>
      <c r="F35" s="61"/>
      <c r="G35" s="61">
        <f t="shared" si="5"/>
        <v>0</v>
      </c>
    </row>
    <row r="36" spans="1:7" x14ac:dyDescent="0.2">
      <c r="A36" s="133" t="s">
        <v>410</v>
      </c>
      <c r="B36" s="61"/>
      <c r="C36" s="61"/>
      <c r="D36" s="61">
        <f t="shared" si="6"/>
        <v>0</v>
      </c>
      <c r="E36" s="61"/>
      <c r="F36" s="61"/>
      <c r="G36" s="61">
        <f t="shared" si="5"/>
        <v>0</v>
      </c>
    </row>
    <row r="37" spans="1:7" x14ac:dyDescent="0.2">
      <c r="A37" s="133" t="s">
        <v>409</v>
      </c>
      <c r="B37" s="61"/>
      <c r="C37" s="61"/>
      <c r="D37" s="61">
        <f t="shared" si="6"/>
        <v>0</v>
      </c>
      <c r="E37" s="61"/>
      <c r="F37" s="61"/>
      <c r="G37" s="61">
        <f t="shared" si="5"/>
        <v>0</v>
      </c>
    </row>
    <row r="38" spans="1:7" x14ac:dyDescent="0.2">
      <c r="A38" s="133" t="s">
        <v>408</v>
      </c>
      <c r="B38" s="61"/>
      <c r="C38" s="61"/>
      <c r="D38" s="61">
        <f t="shared" si="6"/>
        <v>0</v>
      </c>
      <c r="E38" s="61"/>
      <c r="F38" s="61"/>
      <c r="G38" s="61">
        <f t="shared" si="5"/>
        <v>0</v>
      </c>
    </row>
    <row r="39" spans="1:7" x14ac:dyDescent="0.2">
      <c r="A39" s="133" t="s">
        <v>407</v>
      </c>
      <c r="B39" s="61"/>
      <c r="C39" s="61"/>
      <c r="D39" s="61">
        <f t="shared" si="6"/>
        <v>0</v>
      </c>
      <c r="E39" s="61"/>
      <c r="F39" s="61"/>
      <c r="G39" s="61">
        <f t="shared" si="5"/>
        <v>0</v>
      </c>
    </row>
    <row r="40" spans="1:7" x14ac:dyDescent="0.2">
      <c r="A40" s="133" t="s">
        <v>406</v>
      </c>
      <c r="B40" s="61"/>
      <c r="C40" s="61"/>
      <c r="D40" s="61">
        <f t="shared" si="6"/>
        <v>0</v>
      </c>
      <c r="E40" s="61"/>
      <c r="F40" s="61"/>
      <c r="G40" s="61">
        <f t="shared" si="5"/>
        <v>0</v>
      </c>
    </row>
    <row r="41" spans="1:7" x14ac:dyDescent="0.2">
      <c r="A41" s="132"/>
      <c r="B41" s="61"/>
      <c r="C41" s="61"/>
      <c r="D41" s="61"/>
      <c r="E41" s="61"/>
      <c r="F41" s="61"/>
      <c r="G41" s="61"/>
    </row>
    <row r="42" spans="1:7" x14ac:dyDescent="0.2">
      <c r="A42" s="131" t="s">
        <v>405</v>
      </c>
      <c r="B42" s="58">
        <f>SUM(B43:B46)</f>
        <v>0</v>
      </c>
      <c r="C42" s="58">
        <f>SUM(C43:C46)</f>
        <v>0</v>
      </c>
      <c r="D42" s="58">
        <f>SUM(D43:D46)</f>
        <v>0</v>
      </c>
      <c r="E42" s="58">
        <f>SUM(E43:E46)</f>
        <v>0</v>
      </c>
      <c r="F42" s="58">
        <f>SUM(F43:F46)</f>
        <v>0</v>
      </c>
      <c r="G42" s="58">
        <f>D42-E42</f>
        <v>0</v>
      </c>
    </row>
    <row r="43" spans="1:7" x14ac:dyDescent="0.2">
      <c r="A43" s="133" t="s">
        <v>404</v>
      </c>
      <c r="B43" s="61"/>
      <c r="C43" s="61"/>
      <c r="D43" s="61">
        <f>B43+C43</f>
        <v>0</v>
      </c>
      <c r="E43" s="61"/>
      <c r="F43" s="61"/>
      <c r="G43" s="61">
        <f>D43-E43</f>
        <v>0</v>
      </c>
    </row>
    <row r="44" spans="1:7" ht="25.5" x14ac:dyDescent="0.2">
      <c r="A44" s="10" t="s">
        <v>403</v>
      </c>
      <c r="B44" s="61"/>
      <c r="C44" s="61"/>
      <c r="D44" s="61">
        <f>B44+C44</f>
        <v>0</v>
      </c>
      <c r="E44" s="61"/>
      <c r="F44" s="61"/>
      <c r="G44" s="61">
        <f>D44-E44</f>
        <v>0</v>
      </c>
    </row>
    <row r="45" spans="1:7" x14ac:dyDescent="0.2">
      <c r="A45" s="133" t="s">
        <v>402</v>
      </c>
      <c r="B45" s="61"/>
      <c r="C45" s="61"/>
      <c r="D45" s="61">
        <f>B45+C45</f>
        <v>0</v>
      </c>
      <c r="E45" s="61"/>
      <c r="F45" s="61"/>
      <c r="G45" s="61">
        <f>D45-E45</f>
        <v>0</v>
      </c>
    </row>
    <row r="46" spans="1:7" x14ac:dyDescent="0.2">
      <c r="A46" s="133" t="s">
        <v>401</v>
      </c>
      <c r="B46" s="61"/>
      <c r="C46" s="61"/>
      <c r="D46" s="61">
        <f>B46+C46</f>
        <v>0</v>
      </c>
      <c r="E46" s="61"/>
      <c r="F46" s="61"/>
      <c r="G46" s="61">
        <f>D46-E46</f>
        <v>0</v>
      </c>
    </row>
    <row r="47" spans="1:7" x14ac:dyDescent="0.2">
      <c r="A47" s="132"/>
      <c r="B47" s="61"/>
      <c r="C47" s="61"/>
      <c r="D47" s="61"/>
      <c r="E47" s="61"/>
      <c r="F47" s="61"/>
      <c r="G47" s="61"/>
    </row>
    <row r="48" spans="1:7" x14ac:dyDescent="0.2">
      <c r="A48" s="131" t="s">
        <v>433</v>
      </c>
      <c r="B48" s="58">
        <f>B49+B59+B68+B79</f>
        <v>184018227</v>
      </c>
      <c r="C48" s="58">
        <f>C49+C59+C68+C79</f>
        <v>29982818.52</v>
      </c>
      <c r="D48" s="58">
        <f>D49+D59+D68+D79</f>
        <v>214001045.52000001</v>
      </c>
      <c r="E48" s="58">
        <f>E49+E59+E68+E79</f>
        <v>37524449.210000001</v>
      </c>
      <c r="F48" s="58">
        <f>F49+F59+F68+F79</f>
        <v>37524449.210000001</v>
      </c>
      <c r="G48" s="58">
        <f t="shared" ref="G48:G57" si="7">D48-E48</f>
        <v>176476596.31</v>
      </c>
    </row>
    <row r="49" spans="1:7" x14ac:dyDescent="0.2">
      <c r="A49" s="131" t="s">
        <v>432</v>
      </c>
      <c r="B49" s="58">
        <f>SUM(B50:B57)</f>
        <v>0</v>
      </c>
      <c r="C49" s="58">
        <f>SUM(C50:C57)</f>
        <v>0</v>
      </c>
      <c r="D49" s="58">
        <f>SUM(D50:D57)</f>
        <v>0</v>
      </c>
      <c r="E49" s="58">
        <f>SUM(E50:E57)</f>
        <v>0</v>
      </c>
      <c r="F49" s="58">
        <f>SUM(F50:F57)</f>
        <v>0</v>
      </c>
      <c r="G49" s="58">
        <f t="shared" si="7"/>
        <v>0</v>
      </c>
    </row>
    <row r="50" spans="1:7" x14ac:dyDescent="0.2">
      <c r="A50" s="133" t="s">
        <v>431</v>
      </c>
      <c r="B50" s="61"/>
      <c r="C50" s="61"/>
      <c r="D50" s="61">
        <f t="shared" ref="D50:D57" si="8">B50+C50</f>
        <v>0</v>
      </c>
      <c r="E50" s="61"/>
      <c r="F50" s="61"/>
      <c r="G50" s="61">
        <f t="shared" si="7"/>
        <v>0</v>
      </c>
    </row>
    <row r="51" spans="1:7" x14ac:dyDescent="0.2">
      <c r="A51" s="133" t="s">
        <v>430</v>
      </c>
      <c r="B51" s="61"/>
      <c r="C51" s="61"/>
      <c r="D51" s="61">
        <f t="shared" si="8"/>
        <v>0</v>
      </c>
      <c r="E51" s="61"/>
      <c r="F51" s="61"/>
      <c r="G51" s="61">
        <f t="shared" si="7"/>
        <v>0</v>
      </c>
    </row>
    <row r="52" spans="1:7" x14ac:dyDescent="0.2">
      <c r="A52" s="133" t="s">
        <v>429</v>
      </c>
      <c r="B52" s="61"/>
      <c r="C52" s="61"/>
      <c r="D52" s="61">
        <f t="shared" si="8"/>
        <v>0</v>
      </c>
      <c r="E52" s="61"/>
      <c r="F52" s="61"/>
      <c r="G52" s="61">
        <f t="shared" si="7"/>
        <v>0</v>
      </c>
    </row>
    <row r="53" spans="1:7" x14ac:dyDescent="0.2">
      <c r="A53" s="133" t="s">
        <v>428</v>
      </c>
      <c r="B53" s="61"/>
      <c r="C53" s="61"/>
      <c r="D53" s="61">
        <f t="shared" si="8"/>
        <v>0</v>
      </c>
      <c r="E53" s="61"/>
      <c r="F53" s="61"/>
      <c r="G53" s="61">
        <f t="shared" si="7"/>
        <v>0</v>
      </c>
    </row>
    <row r="54" spans="1:7" x14ac:dyDescent="0.2">
      <c r="A54" s="133" t="s">
        <v>427</v>
      </c>
      <c r="B54" s="61"/>
      <c r="C54" s="61"/>
      <c r="D54" s="61">
        <f t="shared" si="8"/>
        <v>0</v>
      </c>
      <c r="E54" s="61"/>
      <c r="F54" s="61"/>
      <c r="G54" s="61">
        <f t="shared" si="7"/>
        <v>0</v>
      </c>
    </row>
    <row r="55" spans="1:7" x14ac:dyDescent="0.2">
      <c r="A55" s="133" t="s">
        <v>426</v>
      </c>
      <c r="B55" s="61"/>
      <c r="C55" s="61"/>
      <c r="D55" s="61">
        <f t="shared" si="8"/>
        <v>0</v>
      </c>
      <c r="E55" s="61"/>
      <c r="F55" s="61"/>
      <c r="G55" s="61">
        <f t="shared" si="7"/>
        <v>0</v>
      </c>
    </row>
    <row r="56" spans="1:7" x14ac:dyDescent="0.2">
      <c r="A56" s="133" t="s">
        <v>425</v>
      </c>
      <c r="B56" s="61"/>
      <c r="C56" s="61"/>
      <c r="D56" s="61">
        <f t="shared" si="8"/>
        <v>0</v>
      </c>
      <c r="E56" s="61"/>
      <c r="F56" s="61"/>
      <c r="G56" s="61">
        <f t="shared" si="7"/>
        <v>0</v>
      </c>
    </row>
    <row r="57" spans="1:7" x14ac:dyDescent="0.2">
      <c r="A57" s="133" t="s">
        <v>424</v>
      </c>
      <c r="B57" s="61"/>
      <c r="C57" s="61"/>
      <c r="D57" s="61">
        <f t="shared" si="8"/>
        <v>0</v>
      </c>
      <c r="E57" s="61"/>
      <c r="F57" s="61"/>
      <c r="G57" s="61">
        <f t="shared" si="7"/>
        <v>0</v>
      </c>
    </row>
    <row r="58" spans="1:7" x14ac:dyDescent="0.2">
      <c r="A58" s="132"/>
      <c r="B58" s="61"/>
      <c r="C58" s="61"/>
      <c r="D58" s="61"/>
      <c r="E58" s="61"/>
      <c r="F58" s="61"/>
      <c r="G58" s="61"/>
    </row>
    <row r="59" spans="1:7" x14ac:dyDescent="0.2">
      <c r="A59" s="131" t="s">
        <v>423</v>
      </c>
      <c r="B59" s="58">
        <f>SUM(B60:B66)</f>
        <v>184018227</v>
      </c>
      <c r="C59" s="58">
        <f>SUM(C60:C66)</f>
        <v>29982818.52</v>
      </c>
      <c r="D59" s="58">
        <f>SUM(D60:D66)</f>
        <v>214001045.52000001</v>
      </c>
      <c r="E59" s="58">
        <f>SUM(E60:E66)</f>
        <v>37524449.210000001</v>
      </c>
      <c r="F59" s="58">
        <f>SUM(F60:F66)</f>
        <v>37524449.210000001</v>
      </c>
      <c r="G59" s="58">
        <f t="shared" ref="G59:G66" si="9">D59-E59</f>
        <v>176476596.31</v>
      </c>
    </row>
    <row r="60" spans="1:7" x14ac:dyDescent="0.2">
      <c r="A60" s="133" t="s">
        <v>422</v>
      </c>
      <c r="B60" s="61"/>
      <c r="C60" s="61"/>
      <c r="D60" s="61">
        <f t="shared" ref="D60:D66" si="10">B60+C60</f>
        <v>0</v>
      </c>
      <c r="E60" s="61"/>
      <c r="F60" s="61"/>
      <c r="G60" s="61">
        <f t="shared" si="9"/>
        <v>0</v>
      </c>
    </row>
    <row r="61" spans="1:7" x14ac:dyDescent="0.2">
      <c r="A61" s="133" t="s">
        <v>421</v>
      </c>
      <c r="B61" s="61"/>
      <c r="C61" s="61"/>
      <c r="D61" s="61">
        <f t="shared" si="10"/>
        <v>0</v>
      </c>
      <c r="E61" s="61"/>
      <c r="F61" s="61"/>
      <c r="G61" s="61">
        <f t="shared" si="9"/>
        <v>0</v>
      </c>
    </row>
    <row r="62" spans="1:7" x14ac:dyDescent="0.2">
      <c r="A62" s="133" t="s">
        <v>420</v>
      </c>
      <c r="B62" s="61"/>
      <c r="C62" s="61"/>
      <c r="D62" s="61">
        <f t="shared" si="10"/>
        <v>0</v>
      </c>
      <c r="E62" s="61"/>
      <c r="F62" s="61"/>
      <c r="G62" s="61">
        <f t="shared" si="9"/>
        <v>0</v>
      </c>
    </row>
    <row r="63" spans="1:7" x14ac:dyDescent="0.2">
      <c r="A63" s="133" t="s">
        <v>419</v>
      </c>
      <c r="B63" s="61"/>
      <c r="C63" s="61"/>
      <c r="D63" s="61">
        <f t="shared" si="10"/>
        <v>0</v>
      </c>
      <c r="E63" s="61"/>
      <c r="F63" s="61"/>
      <c r="G63" s="61">
        <f t="shared" si="9"/>
        <v>0</v>
      </c>
    </row>
    <row r="64" spans="1:7" x14ac:dyDescent="0.2">
      <c r="A64" s="133" t="s">
        <v>418</v>
      </c>
      <c r="B64" s="61">
        <v>184018227</v>
      </c>
      <c r="C64" s="61">
        <v>29982818.52</v>
      </c>
      <c r="D64" s="61">
        <f t="shared" si="10"/>
        <v>214001045.52000001</v>
      </c>
      <c r="E64" s="61">
        <v>37524449.210000001</v>
      </c>
      <c r="F64" s="61">
        <v>37524449.210000001</v>
      </c>
      <c r="G64" s="61">
        <f t="shared" si="9"/>
        <v>176476596.31</v>
      </c>
    </row>
    <row r="65" spans="1:7" x14ac:dyDescent="0.2">
      <c r="A65" s="133" t="s">
        <v>417</v>
      </c>
      <c r="B65" s="61"/>
      <c r="C65" s="61"/>
      <c r="D65" s="61">
        <f t="shared" si="10"/>
        <v>0</v>
      </c>
      <c r="E65" s="61"/>
      <c r="F65" s="61"/>
      <c r="G65" s="61">
        <f t="shared" si="9"/>
        <v>0</v>
      </c>
    </row>
    <row r="66" spans="1:7" x14ac:dyDescent="0.2">
      <c r="A66" s="133" t="s">
        <v>416</v>
      </c>
      <c r="B66" s="61"/>
      <c r="C66" s="61"/>
      <c r="D66" s="61">
        <f t="shared" si="10"/>
        <v>0</v>
      </c>
      <c r="E66" s="61"/>
      <c r="F66" s="61"/>
      <c r="G66" s="61">
        <f t="shared" si="9"/>
        <v>0</v>
      </c>
    </row>
    <row r="67" spans="1:7" x14ac:dyDescent="0.2">
      <c r="A67" s="132"/>
      <c r="B67" s="61"/>
      <c r="C67" s="61"/>
      <c r="D67" s="61"/>
      <c r="E67" s="61"/>
      <c r="F67" s="61"/>
      <c r="G67" s="61"/>
    </row>
    <row r="68" spans="1:7" x14ac:dyDescent="0.2">
      <c r="A68" s="131" t="s">
        <v>415</v>
      </c>
      <c r="B68" s="58">
        <f>SUM(B69:B77)</f>
        <v>0</v>
      </c>
      <c r="C68" s="58">
        <f>SUM(C69:C77)</f>
        <v>0</v>
      </c>
      <c r="D68" s="58">
        <f>SUM(D69:D77)</f>
        <v>0</v>
      </c>
      <c r="E68" s="58">
        <f>SUM(E69:E77)</f>
        <v>0</v>
      </c>
      <c r="F68" s="58">
        <f>SUM(F69:F77)</f>
        <v>0</v>
      </c>
      <c r="G68" s="58">
        <f t="shared" ref="G68:G77" si="11">D68-E68</f>
        <v>0</v>
      </c>
    </row>
    <row r="69" spans="1:7" x14ac:dyDescent="0.2">
      <c r="A69" s="133" t="s">
        <v>414</v>
      </c>
      <c r="B69" s="61"/>
      <c r="C69" s="61"/>
      <c r="D69" s="61">
        <f t="shared" ref="D69:D77" si="12">B69+C69</f>
        <v>0</v>
      </c>
      <c r="E69" s="61"/>
      <c r="F69" s="61"/>
      <c r="G69" s="61">
        <f t="shared" si="11"/>
        <v>0</v>
      </c>
    </row>
    <row r="70" spans="1:7" x14ac:dyDescent="0.2">
      <c r="A70" s="133" t="s">
        <v>413</v>
      </c>
      <c r="B70" s="61"/>
      <c r="C70" s="61"/>
      <c r="D70" s="61">
        <f t="shared" si="12"/>
        <v>0</v>
      </c>
      <c r="E70" s="61"/>
      <c r="F70" s="61"/>
      <c r="G70" s="61">
        <f t="shared" si="11"/>
        <v>0</v>
      </c>
    </row>
    <row r="71" spans="1:7" x14ac:dyDescent="0.2">
      <c r="A71" s="133" t="s">
        <v>412</v>
      </c>
      <c r="B71" s="61"/>
      <c r="C71" s="61"/>
      <c r="D71" s="61">
        <f t="shared" si="12"/>
        <v>0</v>
      </c>
      <c r="E71" s="61"/>
      <c r="F71" s="61"/>
      <c r="G71" s="61">
        <f t="shared" si="11"/>
        <v>0</v>
      </c>
    </row>
    <row r="72" spans="1:7" x14ac:dyDescent="0.2">
      <c r="A72" s="133" t="s">
        <v>411</v>
      </c>
      <c r="B72" s="61"/>
      <c r="C72" s="61"/>
      <c r="D72" s="61">
        <f t="shared" si="12"/>
        <v>0</v>
      </c>
      <c r="E72" s="61"/>
      <c r="F72" s="61"/>
      <c r="G72" s="61">
        <f t="shared" si="11"/>
        <v>0</v>
      </c>
    </row>
    <row r="73" spans="1:7" x14ac:dyDescent="0.2">
      <c r="A73" s="133" t="s">
        <v>410</v>
      </c>
      <c r="B73" s="61"/>
      <c r="C73" s="61"/>
      <c r="D73" s="61">
        <f t="shared" si="12"/>
        <v>0</v>
      </c>
      <c r="E73" s="61"/>
      <c r="F73" s="61"/>
      <c r="G73" s="61">
        <f t="shared" si="11"/>
        <v>0</v>
      </c>
    </row>
    <row r="74" spans="1:7" x14ac:dyDescent="0.2">
      <c r="A74" s="133" t="s">
        <v>409</v>
      </c>
      <c r="B74" s="61"/>
      <c r="C74" s="61"/>
      <c r="D74" s="61">
        <f t="shared" si="12"/>
        <v>0</v>
      </c>
      <c r="E74" s="61"/>
      <c r="F74" s="61"/>
      <c r="G74" s="61">
        <f t="shared" si="11"/>
        <v>0</v>
      </c>
    </row>
    <row r="75" spans="1:7" x14ac:dyDescent="0.2">
      <c r="A75" s="133" t="s">
        <v>408</v>
      </c>
      <c r="B75" s="61"/>
      <c r="C75" s="61"/>
      <c r="D75" s="61">
        <f t="shared" si="12"/>
        <v>0</v>
      </c>
      <c r="E75" s="61"/>
      <c r="F75" s="61"/>
      <c r="G75" s="61">
        <f t="shared" si="11"/>
        <v>0</v>
      </c>
    </row>
    <row r="76" spans="1:7" x14ac:dyDescent="0.2">
      <c r="A76" s="133" t="s">
        <v>407</v>
      </c>
      <c r="B76" s="61"/>
      <c r="C76" s="61"/>
      <c r="D76" s="61">
        <f t="shared" si="12"/>
        <v>0</v>
      </c>
      <c r="E76" s="61"/>
      <c r="F76" s="61"/>
      <c r="G76" s="61">
        <f t="shared" si="11"/>
        <v>0</v>
      </c>
    </row>
    <row r="77" spans="1:7" ht="13.5" thickBot="1" x14ac:dyDescent="0.25">
      <c r="A77" s="143" t="s">
        <v>406</v>
      </c>
      <c r="B77" s="129"/>
      <c r="C77" s="129"/>
      <c r="D77" s="129">
        <f t="shared" si="12"/>
        <v>0</v>
      </c>
      <c r="E77" s="129"/>
      <c r="F77" s="129"/>
      <c r="G77" s="129">
        <f t="shared" si="11"/>
        <v>0</v>
      </c>
    </row>
    <row r="78" spans="1:7" x14ac:dyDescent="0.2">
      <c r="A78" s="132"/>
      <c r="B78" s="61"/>
      <c r="C78" s="61"/>
      <c r="D78" s="61"/>
      <c r="E78" s="61"/>
      <c r="F78" s="61"/>
      <c r="G78" s="61"/>
    </row>
    <row r="79" spans="1:7" x14ac:dyDescent="0.2">
      <c r="A79" s="131" t="s">
        <v>405</v>
      </c>
      <c r="B79" s="58">
        <f>SUM(B80:B83)</f>
        <v>0</v>
      </c>
      <c r="C79" s="58">
        <f>SUM(C80:C83)</f>
        <v>0</v>
      </c>
      <c r="D79" s="58">
        <f>SUM(D80:D83)</f>
        <v>0</v>
      </c>
      <c r="E79" s="58">
        <f>SUM(E80:E83)</f>
        <v>0</v>
      </c>
      <c r="F79" s="58">
        <f>SUM(F80:F83)</f>
        <v>0</v>
      </c>
      <c r="G79" s="58">
        <f>D79-E79</f>
        <v>0</v>
      </c>
    </row>
    <row r="80" spans="1:7" x14ac:dyDescent="0.2">
      <c r="A80" s="133" t="s">
        <v>404</v>
      </c>
      <c r="B80" s="61"/>
      <c r="C80" s="61"/>
      <c r="D80" s="61">
        <f>B80+C80</f>
        <v>0</v>
      </c>
      <c r="E80" s="61"/>
      <c r="F80" s="61"/>
      <c r="G80" s="61">
        <f>D80-E80</f>
        <v>0</v>
      </c>
    </row>
    <row r="81" spans="1:7" ht="25.5" x14ac:dyDescent="0.2">
      <c r="A81" s="10" t="s">
        <v>403</v>
      </c>
      <c r="B81" s="61"/>
      <c r="C81" s="61"/>
      <c r="D81" s="61">
        <f>B81+C81</f>
        <v>0</v>
      </c>
      <c r="E81" s="61"/>
      <c r="F81" s="61"/>
      <c r="G81" s="61">
        <f>D81-E81</f>
        <v>0</v>
      </c>
    </row>
    <row r="82" spans="1:7" x14ac:dyDescent="0.2">
      <c r="A82" s="133" t="s">
        <v>402</v>
      </c>
      <c r="B82" s="61"/>
      <c r="C82" s="61"/>
      <c r="D82" s="61">
        <f>B82+C82</f>
        <v>0</v>
      </c>
      <c r="E82" s="61"/>
      <c r="F82" s="61"/>
      <c r="G82" s="61">
        <f>D82-E82</f>
        <v>0</v>
      </c>
    </row>
    <row r="83" spans="1:7" x14ac:dyDescent="0.2">
      <c r="A83" s="133" t="s">
        <v>401</v>
      </c>
      <c r="B83" s="61"/>
      <c r="C83" s="61"/>
      <c r="D83" s="61">
        <f>B83+C83</f>
        <v>0</v>
      </c>
      <c r="E83" s="61"/>
      <c r="F83" s="61"/>
      <c r="G83" s="61">
        <f>D83-E83</f>
        <v>0</v>
      </c>
    </row>
    <row r="84" spans="1:7" x14ac:dyDescent="0.2">
      <c r="A84" s="132"/>
      <c r="B84" s="61"/>
      <c r="C84" s="61"/>
      <c r="D84" s="61"/>
      <c r="E84" s="61"/>
      <c r="F84" s="61"/>
      <c r="G84" s="61"/>
    </row>
    <row r="85" spans="1:7" x14ac:dyDescent="0.2">
      <c r="A85" s="131" t="s">
        <v>313</v>
      </c>
      <c r="B85" s="58">
        <f t="shared" ref="B85:G85" si="13">B11+B48</f>
        <v>194890595</v>
      </c>
      <c r="C85" s="58">
        <f t="shared" si="13"/>
        <v>31931161.289999999</v>
      </c>
      <c r="D85" s="58">
        <f t="shared" si="13"/>
        <v>226821756.29000002</v>
      </c>
      <c r="E85" s="58">
        <f t="shared" si="13"/>
        <v>43813201.469999999</v>
      </c>
      <c r="F85" s="58">
        <f t="shared" si="13"/>
        <v>43802202.289999999</v>
      </c>
      <c r="G85" s="58">
        <f t="shared" si="13"/>
        <v>183008554.81999999</v>
      </c>
    </row>
    <row r="86" spans="1:7" ht="13.5" thickBot="1" x14ac:dyDescent="0.25">
      <c r="A86" s="130"/>
      <c r="B86" s="129"/>
      <c r="C86" s="129"/>
      <c r="D86" s="129"/>
      <c r="E86" s="129"/>
      <c r="F86" s="129"/>
      <c r="G86" s="129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33"/>
  <sheetViews>
    <sheetView tabSelected="1" topLeftCell="B1" workbookViewId="0">
      <selection activeCell="H29" sqref="H29"/>
    </sheetView>
  </sheetViews>
  <sheetFormatPr baseColWidth="10" defaultColWidth="11" defaultRowHeight="15" x14ac:dyDescent="0.25"/>
  <cols>
    <col min="1" max="1" width="11" style="1" hidden="1" customWidth="1"/>
    <col min="2" max="2" width="42.85546875" style="1" customWidth="1"/>
    <col min="3" max="3" width="15.7109375" style="1" customWidth="1"/>
    <col min="4" max="4" width="15" style="1" customWidth="1"/>
    <col min="5" max="5" width="13.28515625" style="1" customWidth="1"/>
    <col min="6" max="6" width="13.7109375" style="1" customWidth="1"/>
    <col min="7" max="7" width="13.28515625" style="1" customWidth="1"/>
    <col min="8" max="8" width="14.28515625" style="1" customWidth="1"/>
    <col min="9" max="256" width="11" style="1"/>
  </cols>
  <sheetData>
    <row r="1" spans="2:8" ht="15.75" thickBot="1" x14ac:dyDescent="0.3"/>
    <row r="2" spans="2:8" x14ac:dyDescent="0.25">
      <c r="B2" s="146" t="s">
        <v>120</v>
      </c>
      <c r="C2" s="147"/>
      <c r="D2" s="147"/>
      <c r="E2" s="147"/>
      <c r="F2" s="147"/>
      <c r="G2" s="147"/>
      <c r="H2" s="189"/>
    </row>
    <row r="3" spans="2:8" x14ac:dyDescent="0.25">
      <c r="B3" s="171" t="s">
        <v>394</v>
      </c>
      <c r="C3" s="172"/>
      <c r="D3" s="172"/>
      <c r="E3" s="172"/>
      <c r="F3" s="172"/>
      <c r="G3" s="172"/>
      <c r="H3" s="190"/>
    </row>
    <row r="4" spans="2:8" x14ac:dyDescent="0.25">
      <c r="B4" s="171" t="s">
        <v>436</v>
      </c>
      <c r="C4" s="172"/>
      <c r="D4" s="172"/>
      <c r="E4" s="172"/>
      <c r="F4" s="172"/>
      <c r="G4" s="172"/>
      <c r="H4" s="190"/>
    </row>
    <row r="5" spans="2:8" x14ac:dyDescent="0.25">
      <c r="B5" s="171" t="s">
        <v>125</v>
      </c>
      <c r="C5" s="172"/>
      <c r="D5" s="172"/>
      <c r="E5" s="172"/>
      <c r="F5" s="172"/>
      <c r="G5" s="172"/>
      <c r="H5" s="190"/>
    </row>
    <row r="6" spans="2:8" ht="15.75" thickBot="1" x14ac:dyDescent="0.3">
      <c r="B6" s="174" t="s">
        <v>1</v>
      </c>
      <c r="C6" s="175"/>
      <c r="D6" s="175"/>
      <c r="E6" s="175"/>
      <c r="F6" s="175"/>
      <c r="G6" s="175"/>
      <c r="H6" s="191"/>
    </row>
    <row r="7" spans="2:8" ht="15.75" thickBot="1" x14ac:dyDescent="0.3">
      <c r="B7" s="184" t="s">
        <v>2</v>
      </c>
      <c r="C7" s="192" t="s">
        <v>392</v>
      </c>
      <c r="D7" s="193"/>
      <c r="E7" s="193"/>
      <c r="F7" s="193"/>
      <c r="G7" s="194"/>
      <c r="H7" s="179" t="s">
        <v>391</v>
      </c>
    </row>
    <row r="8" spans="2:8" ht="26.25" thickBot="1" x14ac:dyDescent="0.3">
      <c r="B8" s="186"/>
      <c r="C8" s="22" t="s">
        <v>242</v>
      </c>
      <c r="D8" s="22" t="s">
        <v>390</v>
      </c>
      <c r="E8" s="22" t="s">
        <v>389</v>
      </c>
      <c r="F8" s="22" t="s">
        <v>437</v>
      </c>
      <c r="G8" s="22" t="s">
        <v>210</v>
      </c>
      <c r="H8" s="180"/>
    </row>
    <row r="9" spans="2:8" x14ac:dyDescent="0.25">
      <c r="B9" s="137" t="s">
        <v>438</v>
      </c>
      <c r="C9" s="126">
        <f t="shared" ref="C9:H9" si="0">C10+C11+C12+C15+C16+C19</f>
        <v>9218355</v>
      </c>
      <c r="D9" s="126">
        <f t="shared" si="0"/>
        <v>0</v>
      </c>
      <c r="E9" s="126">
        <f t="shared" si="0"/>
        <v>9218355</v>
      </c>
      <c r="F9" s="126">
        <f t="shared" si="0"/>
        <v>3767997.57</v>
      </c>
      <c r="G9" s="126">
        <f t="shared" si="0"/>
        <v>3767997.57</v>
      </c>
      <c r="H9" s="126">
        <f t="shared" si="0"/>
        <v>5450357.4299999997</v>
      </c>
    </row>
    <row r="10" spans="2:8" x14ac:dyDescent="0.25">
      <c r="B10" s="138" t="s">
        <v>439</v>
      </c>
      <c r="C10" s="126">
        <v>9218355</v>
      </c>
      <c r="D10" s="7">
        <v>0</v>
      </c>
      <c r="E10" s="9">
        <v>9218355</v>
      </c>
      <c r="F10" s="7">
        <v>3767997.57</v>
      </c>
      <c r="G10" s="7">
        <v>3767997.57</v>
      </c>
      <c r="H10" s="9">
        <f>+E10-F10</f>
        <v>5450357.4299999997</v>
      </c>
    </row>
    <row r="11" spans="2:8" x14ac:dyDescent="0.25">
      <c r="B11" s="138" t="s">
        <v>440</v>
      </c>
      <c r="C11" s="126"/>
      <c r="D11" s="7"/>
      <c r="E11" s="9">
        <f>C11+D11</f>
        <v>0</v>
      </c>
      <c r="F11" s="7"/>
      <c r="G11" s="7"/>
      <c r="H11" s="9">
        <f t="shared" ref="H11:H19" si="1">E11-F11</f>
        <v>0</v>
      </c>
    </row>
    <row r="12" spans="2:8" x14ac:dyDescent="0.25">
      <c r="B12" s="138" t="s">
        <v>441</v>
      </c>
      <c r="C12" s="125">
        <f>SUM(C13:C14)</f>
        <v>0</v>
      </c>
      <c r="D12" s="125">
        <f>SUM(D13:D14)</f>
        <v>0</v>
      </c>
      <c r="E12" s="125">
        <f>SUM(E13:E14)</f>
        <v>0</v>
      </c>
      <c r="F12" s="125">
        <f>SUM(F13:F14)</f>
        <v>0</v>
      </c>
      <c r="G12" s="125">
        <f>SUM(G13:G14)</f>
        <v>0</v>
      </c>
      <c r="H12" s="9">
        <f t="shared" si="1"/>
        <v>0</v>
      </c>
    </row>
    <row r="13" spans="2:8" x14ac:dyDescent="0.25">
      <c r="B13" s="139" t="s">
        <v>442</v>
      </c>
      <c r="C13" s="126"/>
      <c r="D13" s="7"/>
      <c r="E13" s="9">
        <f>C13+D13</f>
        <v>0</v>
      </c>
      <c r="F13" s="7"/>
      <c r="G13" s="7"/>
      <c r="H13" s="9">
        <f t="shared" si="1"/>
        <v>0</v>
      </c>
    </row>
    <row r="14" spans="2:8" x14ac:dyDescent="0.25">
      <c r="B14" s="139" t="s">
        <v>443</v>
      </c>
      <c r="C14" s="126"/>
      <c r="D14" s="7"/>
      <c r="E14" s="9">
        <f>C14+D14</f>
        <v>0</v>
      </c>
      <c r="F14" s="7"/>
      <c r="G14" s="7"/>
      <c r="H14" s="9">
        <f t="shared" si="1"/>
        <v>0</v>
      </c>
    </row>
    <row r="15" spans="2:8" x14ac:dyDescent="0.25">
      <c r="B15" s="138" t="s">
        <v>444</v>
      </c>
      <c r="C15" s="126"/>
      <c r="D15" s="7"/>
      <c r="E15" s="9">
        <f>C15+D15</f>
        <v>0</v>
      </c>
      <c r="F15" s="7"/>
      <c r="G15" s="7"/>
      <c r="H15" s="9">
        <f t="shared" si="1"/>
        <v>0</v>
      </c>
    </row>
    <row r="16" spans="2:8" ht="25.5" x14ac:dyDescent="0.25">
      <c r="B16" s="138" t="s">
        <v>445</v>
      </c>
      <c r="C16" s="125">
        <f>C17+C18</f>
        <v>0</v>
      </c>
      <c r="D16" s="125">
        <f>D17+D18</f>
        <v>0</v>
      </c>
      <c r="E16" s="125">
        <f>E17+E18</f>
        <v>0</v>
      </c>
      <c r="F16" s="125">
        <f>F17+F18</f>
        <v>0</v>
      </c>
      <c r="G16" s="125">
        <f>G17+G18</f>
        <v>0</v>
      </c>
      <c r="H16" s="9">
        <f t="shared" si="1"/>
        <v>0</v>
      </c>
    </row>
    <row r="17" spans="2:8" x14ac:dyDescent="0.25">
      <c r="B17" s="139" t="s">
        <v>446</v>
      </c>
      <c r="C17" s="126"/>
      <c r="D17" s="7"/>
      <c r="E17" s="9">
        <f>C17+D17</f>
        <v>0</v>
      </c>
      <c r="F17" s="7"/>
      <c r="G17" s="7"/>
      <c r="H17" s="9">
        <f t="shared" si="1"/>
        <v>0</v>
      </c>
    </row>
    <row r="18" spans="2:8" x14ac:dyDescent="0.25">
      <c r="B18" s="139" t="s">
        <v>447</v>
      </c>
      <c r="C18" s="126"/>
      <c r="D18" s="7"/>
      <c r="E18" s="9">
        <f>C18+D18</f>
        <v>0</v>
      </c>
      <c r="F18" s="7"/>
      <c r="G18" s="7"/>
      <c r="H18" s="9">
        <f t="shared" si="1"/>
        <v>0</v>
      </c>
    </row>
    <row r="19" spans="2:8" x14ac:dyDescent="0.25">
      <c r="B19" s="138" t="s">
        <v>448</v>
      </c>
      <c r="C19" s="126"/>
      <c r="D19" s="7"/>
      <c r="E19" s="9">
        <f>C19+D19</f>
        <v>0</v>
      </c>
      <c r="F19" s="7"/>
      <c r="G19" s="7"/>
      <c r="H19" s="9">
        <f t="shared" si="1"/>
        <v>0</v>
      </c>
    </row>
    <row r="20" spans="2:8" x14ac:dyDescent="0.25">
      <c r="B20" s="138"/>
      <c r="C20" s="126"/>
      <c r="D20" s="7"/>
      <c r="E20" s="7"/>
      <c r="F20" s="7"/>
      <c r="G20" s="7"/>
      <c r="H20" s="9"/>
    </row>
    <row r="21" spans="2:8" x14ac:dyDescent="0.25">
      <c r="B21" s="137" t="s">
        <v>449</v>
      </c>
      <c r="C21" s="126">
        <f>C22+C23+C24+C27+C28+C31</f>
        <v>0</v>
      </c>
      <c r="D21" s="126">
        <f>D22+D23+D24+D27+D28+D31</f>
        <v>0</v>
      </c>
      <c r="E21" s="126">
        <f>E22+E23+E24+E27+E28+E31</f>
        <v>0</v>
      </c>
      <c r="F21" s="126">
        <f>F22+F23+F24+F27+F28+F31</f>
        <v>0</v>
      </c>
      <c r="G21" s="126">
        <f>G22+G23+G24+G27+G28+G31</f>
        <v>0</v>
      </c>
      <c r="H21" s="7">
        <f t="shared" ref="H21:H31" si="2">E21-F21</f>
        <v>0</v>
      </c>
    </row>
    <row r="22" spans="2:8" x14ac:dyDescent="0.25">
      <c r="B22" s="138" t="s">
        <v>439</v>
      </c>
      <c r="C22" s="126"/>
      <c r="D22" s="7"/>
      <c r="E22" s="9">
        <f>C22+D22</f>
        <v>0</v>
      </c>
      <c r="F22" s="7"/>
      <c r="G22" s="7"/>
      <c r="H22" s="9">
        <f t="shared" si="2"/>
        <v>0</v>
      </c>
    </row>
    <row r="23" spans="2:8" x14ac:dyDescent="0.25">
      <c r="B23" s="138" t="s">
        <v>440</v>
      </c>
      <c r="C23" s="126"/>
      <c r="D23" s="7"/>
      <c r="E23" s="9">
        <f>C23+D23</f>
        <v>0</v>
      </c>
      <c r="F23" s="7"/>
      <c r="G23" s="7"/>
      <c r="H23" s="9">
        <f t="shared" si="2"/>
        <v>0</v>
      </c>
    </row>
    <row r="24" spans="2:8" x14ac:dyDescent="0.25">
      <c r="B24" s="138" t="s">
        <v>441</v>
      </c>
      <c r="C24" s="125">
        <f>SUM(C25:C26)</f>
        <v>0</v>
      </c>
      <c r="D24" s="125">
        <f>SUM(D25:D26)</f>
        <v>0</v>
      </c>
      <c r="E24" s="125">
        <f>SUM(E25:E26)</f>
        <v>0</v>
      </c>
      <c r="F24" s="125">
        <f>SUM(F25:F26)</f>
        <v>0</v>
      </c>
      <c r="G24" s="125">
        <f>SUM(G25:G26)</f>
        <v>0</v>
      </c>
      <c r="H24" s="9">
        <f t="shared" si="2"/>
        <v>0</v>
      </c>
    </row>
    <row r="25" spans="2:8" x14ac:dyDescent="0.25">
      <c r="B25" s="139" t="s">
        <v>442</v>
      </c>
      <c r="C25" s="126"/>
      <c r="D25" s="7"/>
      <c r="E25" s="9">
        <f>C25+D25</f>
        <v>0</v>
      </c>
      <c r="F25" s="7"/>
      <c r="G25" s="7"/>
      <c r="H25" s="9">
        <f t="shared" si="2"/>
        <v>0</v>
      </c>
    </row>
    <row r="26" spans="2:8" x14ac:dyDescent="0.25">
      <c r="B26" s="139" t="s">
        <v>443</v>
      </c>
      <c r="C26" s="126"/>
      <c r="D26" s="7"/>
      <c r="E26" s="9">
        <f>C26+D26</f>
        <v>0</v>
      </c>
      <c r="F26" s="7"/>
      <c r="G26" s="7"/>
      <c r="H26" s="9">
        <f t="shared" si="2"/>
        <v>0</v>
      </c>
    </row>
    <row r="27" spans="2:8" x14ac:dyDescent="0.25">
      <c r="B27" s="138" t="s">
        <v>444</v>
      </c>
      <c r="C27" s="126"/>
      <c r="D27" s="7"/>
      <c r="E27" s="9">
        <f>C27+D27</f>
        <v>0</v>
      </c>
      <c r="F27" s="7"/>
      <c r="G27" s="7"/>
      <c r="H27" s="9">
        <f t="shared" si="2"/>
        <v>0</v>
      </c>
    </row>
    <row r="28" spans="2:8" ht="25.5" x14ac:dyDescent="0.25">
      <c r="B28" s="138" t="s">
        <v>445</v>
      </c>
      <c r="C28" s="125">
        <f>C29+C30</f>
        <v>0</v>
      </c>
      <c r="D28" s="125">
        <f>D29+D30</f>
        <v>0</v>
      </c>
      <c r="E28" s="125">
        <f>E29+E30</f>
        <v>0</v>
      </c>
      <c r="F28" s="125">
        <f>F29+F30</f>
        <v>0</v>
      </c>
      <c r="G28" s="125">
        <f>G29+G30</f>
        <v>0</v>
      </c>
      <c r="H28" s="9">
        <f t="shared" si="2"/>
        <v>0</v>
      </c>
    </row>
    <row r="29" spans="2:8" x14ac:dyDescent="0.25">
      <c r="B29" s="139" t="s">
        <v>446</v>
      </c>
      <c r="C29" s="126"/>
      <c r="D29" s="7"/>
      <c r="E29" s="9">
        <f>C29+D29</f>
        <v>0</v>
      </c>
      <c r="F29" s="7"/>
      <c r="G29" s="7"/>
      <c r="H29" s="9">
        <f t="shared" si="2"/>
        <v>0</v>
      </c>
    </row>
    <row r="30" spans="2:8" x14ac:dyDescent="0.25">
      <c r="B30" s="139" t="s">
        <v>447</v>
      </c>
      <c r="C30" s="126"/>
      <c r="D30" s="7"/>
      <c r="E30" s="9">
        <f>C30+D30</f>
        <v>0</v>
      </c>
      <c r="F30" s="7"/>
      <c r="G30" s="7"/>
      <c r="H30" s="9">
        <f t="shared" si="2"/>
        <v>0</v>
      </c>
    </row>
    <row r="31" spans="2:8" x14ac:dyDescent="0.25">
      <c r="B31" s="138" t="s">
        <v>448</v>
      </c>
      <c r="C31" s="126"/>
      <c r="D31" s="7"/>
      <c r="E31" s="9">
        <f>C31+D31</f>
        <v>0</v>
      </c>
      <c r="F31" s="7"/>
      <c r="G31" s="7"/>
      <c r="H31" s="9">
        <f t="shared" si="2"/>
        <v>0</v>
      </c>
    </row>
    <row r="32" spans="2:8" x14ac:dyDescent="0.25">
      <c r="B32" s="137" t="s">
        <v>450</v>
      </c>
      <c r="C32" s="126">
        <f t="shared" ref="C32:H32" si="3">C9+C21</f>
        <v>9218355</v>
      </c>
      <c r="D32" s="126">
        <f t="shared" si="3"/>
        <v>0</v>
      </c>
      <c r="E32" s="126">
        <f t="shared" si="3"/>
        <v>9218355</v>
      </c>
      <c r="F32" s="126">
        <f t="shared" si="3"/>
        <v>3767997.57</v>
      </c>
      <c r="G32" s="126">
        <f t="shared" si="3"/>
        <v>3767997.57</v>
      </c>
      <c r="H32" s="126">
        <f t="shared" si="3"/>
        <v>5450357.4299999997</v>
      </c>
    </row>
    <row r="33" spans="2:8" ht="15.75" thickBot="1" x14ac:dyDescent="0.3">
      <c r="B33" s="140"/>
      <c r="C33" s="141"/>
      <c r="D33" s="142"/>
      <c r="E33" s="142"/>
      <c r="F33" s="142"/>
      <c r="G33" s="142"/>
      <c r="H33" s="142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Marlen</cp:lastModifiedBy>
  <cp:lastPrinted>2022-07-08T20:06:13Z</cp:lastPrinted>
  <dcterms:created xsi:type="dcterms:W3CDTF">2016-10-11T18:36:49Z</dcterms:created>
  <dcterms:modified xsi:type="dcterms:W3CDTF">2022-07-22T22:56:47Z</dcterms:modified>
</cp:coreProperties>
</file>